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765" windowWidth="17400" windowHeight="10920" activeTab="3"/>
  </bookViews>
  <sheets>
    <sheet name="Fotografie" sheetId="1" r:id="rId1"/>
    <sheet name="Digit.Foto" sheetId="2" r:id="rId2"/>
    <sheet name="Film" sheetId="3" r:id="rId3"/>
    <sheet name="Video" sheetId="4" r:id="rId4"/>
    <sheet name="Info" sheetId="5" r:id="rId5"/>
  </sheets>
  <definedNames/>
  <calcPr fullCalcOnLoad="1"/>
</workbook>
</file>

<file path=xl/comments2.xml><?xml version="1.0" encoding="utf-8"?>
<comments xmlns="http://schemas.openxmlformats.org/spreadsheetml/2006/main">
  <authors>
    <author>Frank Wehmeyer</author>
  </authors>
  <commentList>
    <comment ref="A16" authorId="0">
      <text>
        <r>
          <rPr>
            <sz val="8"/>
            <rFont val="Tahoma"/>
            <family val="0"/>
          </rPr>
          <t xml:space="preserve">
Verlängerungsfaktor für Objektive gegenüber 24mm x 36mm: </t>
        </r>
        <r>
          <rPr>
            <b/>
            <sz val="8"/>
            <rFont val="Tahoma"/>
            <family val="2"/>
          </rPr>
          <t xml:space="preserve"> ca. 1,3</t>
        </r>
      </text>
    </comment>
    <comment ref="A18" authorId="0">
      <text>
        <r>
          <rPr>
            <sz val="8"/>
            <rFont val="Tahoma"/>
            <family val="0"/>
          </rPr>
          <t xml:space="preserve">
Verlängerungsfaktor für Objektive gegenüber 24mm x 36mm: </t>
        </r>
        <r>
          <rPr>
            <b/>
            <sz val="8"/>
            <rFont val="Tahoma"/>
            <family val="2"/>
          </rPr>
          <t xml:space="preserve"> ca. 1,6</t>
        </r>
      </text>
    </comment>
    <comment ref="A17" authorId="0">
      <text>
        <r>
          <rPr>
            <sz val="8"/>
            <rFont val="Tahoma"/>
            <family val="0"/>
          </rPr>
          <t xml:space="preserve">
Verlängerungsfaktor für Objektive gegenüber 24mm x 36mm: </t>
        </r>
        <r>
          <rPr>
            <b/>
            <sz val="8"/>
            <rFont val="Tahoma"/>
            <family val="2"/>
          </rPr>
          <t xml:space="preserve"> ca. 1,6</t>
        </r>
      </text>
    </comment>
    <comment ref="A19" authorId="0">
      <text>
        <r>
          <rPr>
            <sz val="8"/>
            <rFont val="Tahoma"/>
            <family val="0"/>
          </rPr>
          <t xml:space="preserve">
Verlängerungsfaktor für Objektive gegenüber 24mm x 36mm: </t>
        </r>
        <r>
          <rPr>
            <b/>
            <sz val="8"/>
            <rFont val="Tahoma"/>
            <family val="2"/>
          </rPr>
          <t xml:space="preserve"> ca. 1,6</t>
        </r>
        <r>
          <rPr>
            <sz val="8"/>
            <rFont val="Tahoma"/>
            <family val="0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0"/>
          </rPr>
          <t>Weitere Kameras mit der Bildgröße : 24 mm x 36 mm</t>
        </r>
        <r>
          <rPr>
            <sz val="8"/>
            <rFont val="Tahoma"/>
            <family val="2"/>
          </rPr>
          <t xml:space="preserve">
- Kodak DCS pro 14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rFont val="Tahoma"/>
            <family val="2"/>
          </rPr>
          <t>Weitere Kameras mit der Bildgröße :  6,6 mm x 8,8 mm</t>
        </r>
        <r>
          <rPr>
            <sz val="8"/>
            <rFont val="Tahoma"/>
            <family val="0"/>
          </rPr>
          <t xml:space="preserve">
- Nikon 5700
- Sony  F717, F828, ICX282
- Olympus E20</t>
        </r>
      </text>
    </comment>
    <comment ref="A26" authorId="0">
      <text>
        <r>
          <rPr>
            <b/>
            <sz val="8"/>
            <rFont val="Tahoma"/>
            <family val="2"/>
          </rPr>
          <t>Weitere Kameras mit der Bildgröße :  5,3 mm x 7,2 mm</t>
        </r>
        <r>
          <rPr>
            <sz val="8"/>
            <rFont val="Tahoma"/>
            <family val="0"/>
          </rPr>
          <t xml:space="preserve">
- Canon G2, G3, G5
- Sony  ICX252</t>
        </r>
      </text>
    </comment>
  </commentList>
</comments>
</file>

<file path=xl/sharedStrings.xml><?xml version="1.0" encoding="utf-8"?>
<sst xmlns="http://schemas.openxmlformats.org/spreadsheetml/2006/main" count="934" uniqueCount="83">
  <si>
    <t>Bildgröße</t>
  </si>
  <si>
    <t>Höhe</t>
  </si>
  <si>
    <t>Breite</t>
  </si>
  <si>
    <t>mm</t>
  </si>
  <si>
    <t>Foto Kleinbild</t>
  </si>
  <si>
    <t>Foto Mittelformat 1</t>
  </si>
  <si>
    <t>Foto Mittelformat 2</t>
  </si>
  <si>
    <t>1:</t>
  </si>
  <si>
    <t>brenn-</t>
  </si>
  <si>
    <t>m</t>
  </si>
  <si>
    <t>Foto Großformat 1</t>
  </si>
  <si>
    <t>Foto Großformat 2</t>
  </si>
  <si>
    <t>Foto Großformat 3</t>
  </si>
  <si>
    <t>IMAX</t>
  </si>
  <si>
    <t>°</t>
  </si>
  <si>
    <t xml:space="preserve">Brennweite des Objektivs = </t>
  </si>
  <si>
    <t xml:space="preserve">Auszugsverlängerung = </t>
  </si>
  <si>
    <t>(Sensorgröße)</t>
  </si>
  <si>
    <t>Bildwinkel bei</t>
  </si>
  <si>
    <t>Bild-</t>
  </si>
  <si>
    <t>%</t>
  </si>
  <si>
    <t>größen-</t>
  </si>
  <si>
    <t>korrektur</t>
  </si>
  <si>
    <t>(Differenz)</t>
  </si>
  <si>
    <t>Bildfläche nach</t>
  </si>
  <si>
    <t>Größenkorrektur</t>
  </si>
  <si>
    <t>Brennweite</t>
  </si>
  <si>
    <t>Motivgröße (Gegenstandsgröße) in m bei</t>
  </si>
  <si>
    <t>Abstand zum Motiv (Gegenstansweite) von</t>
  </si>
  <si>
    <t>( Download unter:     www.frank-wehmeyer.de/frank/unterricht )</t>
  </si>
  <si>
    <t>Die Werte in den anderen Zellen werden berechnet, oder sind konstant. Diese Zellen sind für manuelle Eingaben gesperrt um die Formeln nicht zu überschreiben!</t>
  </si>
  <si>
    <r>
      <t xml:space="preserve">Werte in den gelben Zellen (Brennweite, Unschärfekreis, Blende, Gegenstandsweite (eingestellte Entfernung)) </t>
    </r>
    <r>
      <rPr>
        <b/>
        <sz val="8"/>
        <rFont val="Arial"/>
        <family val="2"/>
      </rPr>
      <t>können verändert werden.</t>
    </r>
  </si>
  <si>
    <t>Normal 8</t>
  </si>
  <si>
    <t>Super 8</t>
  </si>
  <si>
    <t>Normal 16</t>
  </si>
  <si>
    <t>Super 16</t>
  </si>
  <si>
    <t>Normal 35</t>
  </si>
  <si>
    <t>Breitw.35 europ.</t>
  </si>
  <si>
    <t>Breitw.35 amerik.</t>
  </si>
  <si>
    <t>Super 35</t>
  </si>
  <si>
    <r>
      <t>Cinemascope</t>
    </r>
    <r>
      <rPr>
        <sz val="8"/>
        <rFont val="Arial"/>
        <family val="2"/>
      </rPr>
      <t xml:space="preserve"> (2 x Anam.)</t>
    </r>
  </si>
  <si>
    <t>EOS-1Ds Mark II</t>
  </si>
  <si>
    <t>EOS-5D</t>
  </si>
  <si>
    <t>EOS-1D Mark II N</t>
  </si>
  <si>
    <r>
      <t xml:space="preserve">Motivgröße (Gegenstandsgröße) in Abhängigkeit von Aufnahmevormat Brennweite und Gegenstandsweite  </t>
    </r>
    <r>
      <rPr>
        <u val="single"/>
        <sz val="10"/>
        <rFont val="Arial"/>
        <family val="2"/>
      </rPr>
      <t>(Seite 1 - Fotografie)</t>
    </r>
  </si>
  <si>
    <r>
      <t xml:space="preserve">Motivgröße (Gegenstandsgröße) in Abhängigkeit von Aufnahmevormat Brennweite und Gegenstandsweite  </t>
    </r>
    <r>
      <rPr>
        <u val="single"/>
        <sz val="10"/>
        <rFont val="Arial"/>
        <family val="2"/>
      </rPr>
      <t>(Seite 2 - Digitalfotografie)</t>
    </r>
  </si>
  <si>
    <r>
      <t>Motivgröße (Gegenstandsgröße) in Abhängigkeit von Aufnahmevormat Brennweite und Gegenstandsweite</t>
    </r>
    <r>
      <rPr>
        <u val="single"/>
        <sz val="10"/>
        <rFont val="Arial"/>
        <family val="2"/>
      </rPr>
      <t xml:space="preserve"> (Seite 3 - Filmformate)</t>
    </r>
  </si>
  <si>
    <r>
      <t>Motivgröße (Gegenstandsgröße) in Abhängigkeit von Aufnahmevormat Brennweite und Gegenstandsweite</t>
    </r>
    <r>
      <rPr>
        <u val="single"/>
        <sz val="10"/>
        <rFont val="Arial"/>
        <family val="2"/>
      </rPr>
      <t xml:space="preserve">  (Seite 4 - Videoformate)</t>
    </r>
  </si>
  <si>
    <t>EOS-350D und 400D</t>
  </si>
  <si>
    <t>EOS-30D</t>
  </si>
  <si>
    <t>EOS-300D</t>
  </si>
  <si>
    <t>Foto Mittelformat 3</t>
  </si>
  <si>
    <t>Olympus E1</t>
  </si>
  <si>
    <t>Kodak KAF-5101 CE</t>
  </si>
  <si>
    <t>Rollei d7 metric</t>
  </si>
  <si>
    <t>Minolta D7</t>
  </si>
  <si>
    <t xml:space="preserve">Fuji S602, S7000 </t>
  </si>
  <si>
    <t>Nikon 4500</t>
  </si>
  <si>
    <t>1</t>
  </si>
  <si>
    <t>/</t>
  </si>
  <si>
    <t>2</t>
  </si>
  <si>
    <t>6</t>
  </si>
  <si>
    <t>4</t>
  </si>
  <si>
    <t>3</t>
  </si>
  <si>
    <t>"</t>
  </si>
  <si>
    <t>Chip-</t>
  </si>
  <si>
    <t>größe</t>
  </si>
  <si>
    <t>Diagonale</t>
  </si>
  <si>
    <t>des Formates</t>
  </si>
  <si>
    <t>Bezeichnung</t>
  </si>
  <si>
    <t>Seiten-</t>
  </si>
  <si>
    <t>verhältnis</t>
  </si>
  <si>
    <t>:</t>
  </si>
  <si>
    <t>verhält-</t>
  </si>
  <si>
    <t>nis</t>
  </si>
  <si>
    <t>weite</t>
  </si>
  <si>
    <t>Normal-</t>
  </si>
  <si>
    <t>Aufnahmeformates</t>
  </si>
  <si>
    <t>des</t>
  </si>
  <si>
    <r>
      <t>Anmerkung zur Größe der Bilddiagonale:</t>
    </r>
    <r>
      <rPr>
        <sz val="8"/>
        <rFont val="Arial"/>
        <family val="2"/>
      </rPr>
      <t xml:space="preserve"> Natürlich entspricht 1 Zoll (bzw. inch) nach wie vor 25,4 mm. Da eine Bildröhre mit dem </t>
    </r>
    <r>
      <rPr>
        <b/>
        <sz val="8"/>
        <rFont val="Arial"/>
        <family val="2"/>
      </rPr>
      <t>Außendurchmesser</t>
    </r>
    <r>
      <rPr>
        <sz val="8"/>
        <rFont val="Arial"/>
        <family val="2"/>
      </rPr>
      <t xml:space="preserve"> von</t>
    </r>
  </si>
  <si>
    <r>
      <t xml:space="preserve">einem Zoll nur eine aktive Fläche von ca. 16mm hatte und die Bildgrößen der CCDs in Anlehnung an die der Röhren standardisiert wurden, </t>
    </r>
    <r>
      <rPr>
        <b/>
        <sz val="8"/>
        <rFont val="Arial"/>
        <family val="2"/>
      </rPr>
      <t xml:space="preserve">hat z.B. eine 1/4 Zoll CCD die Diagonale von 16/4 = 4mm. </t>
    </r>
  </si>
  <si>
    <t xml:space="preserve">Daraus ergeben sich dann bei 4:3 für Breite und Höhe:  3,2mm x 2,4mm  und bei 16:9  3,5mm x 2,0mm. </t>
  </si>
  <si>
    <r>
      <t xml:space="preserve">Gebrochene Zahlen für die Diagonalen werden auf die nächste Ganze Zahl aufgerundet. So ergeben sich </t>
    </r>
    <r>
      <rPr>
        <b/>
        <sz val="8"/>
        <rFont val="Arial"/>
        <family val="2"/>
      </rPr>
      <t>z.B. für 2/3" aus der rechnerischen Diagonale von 10,7 mm die realen 11 mm.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</si>
</sst>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00000"/>
    <numFmt numFmtId="175" formatCode="0.000000000000000000"/>
    <numFmt numFmtId="176" formatCode="0.0000000000000000"/>
  </numFmts>
  <fonts count="8">
    <font>
      <sz val="10"/>
      <name val="Arial"/>
      <family val="0"/>
    </font>
    <font>
      <sz val="8"/>
      <name val="Arial"/>
      <family val="2"/>
    </font>
    <font>
      <b/>
      <u val="single"/>
      <sz val="12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70">
    <border>
      <left/>
      <right/>
      <top/>
      <bottom/>
      <diagonal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thick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dotted"/>
      <top style="dotted"/>
      <bottom style="dotted"/>
    </border>
    <border>
      <left style="thin"/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 style="thick"/>
    </border>
    <border>
      <left>
        <color indexed="63"/>
      </left>
      <right>
        <color indexed="63"/>
      </right>
      <top style="dotted"/>
      <bottom style="thick"/>
    </border>
    <border>
      <left>
        <color indexed="63"/>
      </left>
      <right style="dotted"/>
      <top style="dotted"/>
      <bottom style="thick"/>
    </border>
    <border>
      <left style="medium"/>
      <right>
        <color indexed="63"/>
      </right>
      <top style="dotted"/>
      <bottom style="thick"/>
    </border>
    <border>
      <left style="dotted"/>
      <right style="thin"/>
      <top style="dotted"/>
      <bottom style="thick"/>
    </border>
    <border>
      <left>
        <color indexed="63"/>
      </left>
      <right style="thick"/>
      <top style="dotted"/>
      <bottom style="thick"/>
    </border>
    <border>
      <left>
        <color indexed="63"/>
      </left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ck"/>
      <top style="thick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dotted"/>
      <bottom style="dotted"/>
    </border>
    <border>
      <left style="thick"/>
      <right>
        <color indexed="63"/>
      </right>
      <top>
        <color indexed="63"/>
      </top>
      <bottom style="dotted"/>
    </border>
    <border>
      <left style="thick"/>
      <right>
        <color indexed="63"/>
      </right>
      <top style="dotted"/>
      <bottom style="thick"/>
    </border>
    <border>
      <left style="dotted"/>
      <right>
        <color indexed="63"/>
      </right>
      <top style="dotted"/>
      <bottom style="thick"/>
    </border>
    <border>
      <left style="dotted"/>
      <right>
        <color indexed="63"/>
      </right>
      <top style="medium"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ck"/>
      <top style="dotted"/>
      <bottom style="medium"/>
    </border>
    <border>
      <left style="thick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thick"/>
      <bottom style="dotted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dotted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172" fontId="0" fillId="2" borderId="1" xfId="0" applyNumberFormat="1" applyFill="1" applyBorder="1" applyAlignment="1" applyProtection="1">
      <alignment horizontal="right"/>
      <protection locked="0"/>
    </xf>
    <xf numFmtId="172" fontId="0" fillId="2" borderId="2" xfId="0" applyNumberFormat="1" applyFill="1" applyBorder="1" applyAlignment="1" applyProtection="1">
      <alignment horizontal="right"/>
      <protection locked="0"/>
    </xf>
    <xf numFmtId="172" fontId="0" fillId="2" borderId="1" xfId="0" applyNumberFormat="1" applyFill="1" applyBorder="1" applyAlignment="1" applyProtection="1">
      <alignment/>
      <protection locked="0"/>
    </xf>
    <xf numFmtId="172" fontId="0" fillId="2" borderId="3" xfId="0" applyNumberForma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1" fontId="0" fillId="3" borderId="4" xfId="0" applyNumberFormat="1" applyFill="1" applyBorder="1" applyAlignment="1" applyProtection="1">
      <alignment/>
      <protection hidden="1"/>
    </xf>
    <xf numFmtId="2" fontId="0" fillId="3" borderId="5" xfId="0" applyNumberFormat="1" applyFill="1" applyBorder="1" applyAlignment="1" applyProtection="1">
      <alignment/>
      <protection hidden="1"/>
    </xf>
    <xf numFmtId="172" fontId="0" fillId="3" borderId="6" xfId="0" applyNumberFormat="1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/>
      <protection hidden="1"/>
    </xf>
    <xf numFmtId="0" fontId="0" fillId="3" borderId="5" xfId="0" applyFill="1" applyBorder="1" applyAlignment="1" applyProtection="1">
      <alignment/>
      <protection hidden="1"/>
    </xf>
    <xf numFmtId="0" fontId="0" fillId="3" borderId="8" xfId="0" applyFill="1" applyBorder="1" applyAlignment="1" applyProtection="1">
      <alignment/>
      <protection hidden="1"/>
    </xf>
    <xf numFmtId="0" fontId="0" fillId="3" borderId="9" xfId="0" applyFill="1" applyBorder="1" applyAlignment="1" applyProtection="1">
      <alignment/>
      <protection hidden="1"/>
    </xf>
    <xf numFmtId="0" fontId="0" fillId="3" borderId="1" xfId="0" applyFill="1" applyBorder="1" applyAlignment="1" applyProtection="1">
      <alignment/>
      <protection hidden="1"/>
    </xf>
    <xf numFmtId="0" fontId="0" fillId="3" borderId="10" xfId="0" applyFill="1" applyBorder="1" applyAlignment="1" applyProtection="1">
      <alignment horizontal="left"/>
      <protection hidden="1"/>
    </xf>
    <xf numFmtId="0" fontId="0" fillId="3" borderId="11" xfId="0" applyFill="1" applyBorder="1" applyAlignment="1" applyProtection="1">
      <alignment horizontal="left"/>
      <protection hidden="1"/>
    </xf>
    <xf numFmtId="2" fontId="0" fillId="4" borderId="12" xfId="0" applyNumberFormat="1" applyFill="1" applyBorder="1" applyAlignment="1" applyProtection="1">
      <alignment/>
      <protection hidden="1"/>
    </xf>
    <xf numFmtId="1" fontId="0" fillId="4" borderId="13" xfId="0" applyNumberFormat="1" applyFill="1" applyBorder="1" applyAlignment="1" applyProtection="1">
      <alignment/>
      <protection hidden="1"/>
    </xf>
    <xf numFmtId="2" fontId="0" fillId="4" borderId="2" xfId="0" applyNumberFormat="1" applyFill="1" applyBorder="1" applyAlignment="1" applyProtection="1">
      <alignment/>
      <protection hidden="1"/>
    </xf>
    <xf numFmtId="172" fontId="0" fillId="4" borderId="1" xfId="0" applyNumberFormat="1" applyFill="1" applyBorder="1" applyAlignment="1" applyProtection="1">
      <alignment/>
      <protection hidden="1"/>
    </xf>
    <xf numFmtId="0" fontId="0" fillId="4" borderId="14" xfId="0" applyFill="1" applyBorder="1" applyAlignment="1" applyProtection="1">
      <alignment/>
      <protection hidden="1"/>
    </xf>
    <xf numFmtId="0" fontId="0" fillId="4" borderId="2" xfId="0" applyFill="1" applyBorder="1" applyAlignment="1" applyProtection="1">
      <alignment/>
      <protection hidden="1"/>
    </xf>
    <xf numFmtId="0" fontId="0" fillId="4" borderId="8" xfId="0" applyFill="1" applyBorder="1" applyAlignment="1" applyProtection="1">
      <alignment/>
      <protection hidden="1"/>
    </xf>
    <xf numFmtId="0" fontId="0" fillId="4" borderId="15" xfId="0" applyFill="1" applyBorder="1" applyAlignment="1" applyProtection="1">
      <alignment/>
      <protection hidden="1"/>
    </xf>
    <xf numFmtId="0" fontId="0" fillId="4" borderId="1" xfId="0" applyFill="1" applyBorder="1" applyAlignment="1" applyProtection="1">
      <alignment/>
      <protection hidden="1"/>
    </xf>
    <xf numFmtId="0" fontId="0" fillId="4" borderId="9" xfId="0" applyFill="1" applyBorder="1" applyAlignment="1" applyProtection="1">
      <alignment/>
      <protection hidden="1"/>
    </xf>
    <xf numFmtId="172" fontId="0" fillId="4" borderId="1" xfId="0" applyNumberFormat="1" applyFill="1" applyBorder="1" applyAlignment="1" applyProtection="1">
      <alignment horizontal="right"/>
      <protection hidden="1"/>
    </xf>
    <xf numFmtId="0" fontId="0" fillId="4" borderId="14" xfId="0" applyFill="1" applyBorder="1" applyAlignment="1" applyProtection="1">
      <alignment horizontal="left"/>
      <protection hidden="1"/>
    </xf>
    <xf numFmtId="172" fontId="0" fillId="4" borderId="2" xfId="0" applyNumberFormat="1" applyFill="1" applyBorder="1" applyAlignment="1" applyProtection="1">
      <alignment horizontal="right"/>
      <protection hidden="1"/>
    </xf>
    <xf numFmtId="0" fontId="0" fillId="4" borderId="16" xfId="0" applyFill="1" applyBorder="1" applyAlignment="1" applyProtection="1">
      <alignment horizontal="left"/>
      <protection hidden="1"/>
    </xf>
    <xf numFmtId="2" fontId="0" fillId="3" borderId="12" xfId="0" applyNumberFormat="1" applyFill="1" applyBorder="1" applyAlignment="1" applyProtection="1">
      <alignment/>
      <protection hidden="1"/>
    </xf>
    <xf numFmtId="1" fontId="0" fillId="3" borderId="1" xfId="0" applyNumberFormat="1" applyFill="1" applyBorder="1" applyAlignment="1" applyProtection="1">
      <alignment/>
      <protection hidden="1"/>
    </xf>
    <xf numFmtId="2" fontId="0" fillId="3" borderId="2" xfId="0" applyNumberFormat="1" applyFill="1" applyBorder="1" applyAlignment="1" applyProtection="1">
      <alignment/>
      <protection hidden="1"/>
    </xf>
    <xf numFmtId="172" fontId="0" fillId="3" borderId="1" xfId="0" applyNumberFormat="1" applyFill="1" applyBorder="1" applyAlignment="1" applyProtection="1">
      <alignment/>
      <protection hidden="1"/>
    </xf>
    <xf numFmtId="0" fontId="0" fillId="3" borderId="14" xfId="0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/>
      <protection hidden="1"/>
    </xf>
    <xf numFmtId="172" fontId="0" fillId="3" borderId="17" xfId="0" applyNumberFormat="1" applyFill="1" applyBorder="1" applyAlignment="1" applyProtection="1">
      <alignment horizontal="right"/>
      <protection hidden="1"/>
    </xf>
    <xf numFmtId="0" fontId="0" fillId="3" borderId="14" xfId="0" applyFill="1" applyBorder="1" applyAlignment="1" applyProtection="1">
      <alignment horizontal="left"/>
      <protection hidden="1"/>
    </xf>
    <xf numFmtId="172" fontId="0" fillId="3" borderId="18" xfId="0" applyNumberFormat="1" applyFill="1" applyBorder="1" applyAlignment="1" applyProtection="1">
      <alignment horizontal="right"/>
      <protection hidden="1"/>
    </xf>
    <xf numFmtId="0" fontId="0" fillId="3" borderId="16" xfId="0" applyFill="1" applyBorder="1" applyAlignment="1" applyProtection="1">
      <alignment horizontal="left"/>
      <protection hidden="1"/>
    </xf>
    <xf numFmtId="1" fontId="0" fillId="4" borderId="1" xfId="0" applyNumberFormat="1" applyFill="1" applyBorder="1" applyAlignment="1" applyProtection="1">
      <alignment/>
      <protection hidden="1"/>
    </xf>
    <xf numFmtId="172" fontId="0" fillId="4" borderId="18" xfId="0" applyNumberFormat="1" applyFill="1" applyBorder="1" applyAlignment="1" applyProtection="1">
      <alignment horizontal="right"/>
      <protection hidden="1"/>
    </xf>
    <xf numFmtId="49" fontId="0" fillId="5" borderId="1" xfId="0" applyNumberFormat="1" applyFill="1" applyBorder="1" applyAlignment="1" applyProtection="1">
      <alignment/>
      <protection hidden="1"/>
    </xf>
    <xf numFmtId="2" fontId="0" fillId="5" borderId="12" xfId="0" applyNumberFormat="1" applyFill="1" applyBorder="1" applyAlignment="1" applyProtection="1">
      <alignment/>
      <protection hidden="1"/>
    </xf>
    <xf numFmtId="1" fontId="0" fillId="5" borderId="2" xfId="0" applyNumberFormat="1" applyFill="1" applyBorder="1" applyAlignment="1" applyProtection="1">
      <alignment/>
      <protection hidden="1"/>
    </xf>
    <xf numFmtId="2" fontId="0" fillId="5" borderId="2" xfId="0" applyNumberFormat="1" applyFill="1" applyBorder="1" applyAlignment="1" applyProtection="1">
      <alignment/>
      <protection hidden="1"/>
    </xf>
    <xf numFmtId="172" fontId="0" fillId="5" borderId="1" xfId="0" applyNumberFormat="1" applyFill="1" applyBorder="1" applyAlignment="1" applyProtection="1">
      <alignment/>
      <protection hidden="1"/>
    </xf>
    <xf numFmtId="0" fontId="0" fillId="5" borderId="14" xfId="0" applyFill="1" applyBorder="1" applyAlignment="1" applyProtection="1">
      <alignment/>
      <protection hidden="1"/>
    </xf>
    <xf numFmtId="0" fontId="0" fillId="5" borderId="2" xfId="0" applyFill="1" applyBorder="1" applyAlignment="1" applyProtection="1">
      <alignment/>
      <protection hidden="1"/>
    </xf>
    <xf numFmtId="0" fontId="0" fillId="5" borderId="19" xfId="0" applyFill="1" applyBorder="1" applyAlignment="1" applyProtection="1">
      <alignment/>
      <protection hidden="1"/>
    </xf>
    <xf numFmtId="0" fontId="0" fillId="5" borderId="12" xfId="0" applyFill="1" applyBorder="1" applyAlignment="1" applyProtection="1">
      <alignment/>
      <protection hidden="1"/>
    </xf>
    <xf numFmtId="0" fontId="0" fillId="5" borderId="20" xfId="0" applyFill="1" applyBorder="1" applyAlignment="1" applyProtection="1">
      <alignment/>
      <protection hidden="1"/>
    </xf>
    <xf numFmtId="0" fontId="0" fillId="5" borderId="14" xfId="0" applyFill="1" applyBorder="1" applyAlignment="1" applyProtection="1">
      <alignment horizontal="left"/>
      <protection hidden="1"/>
    </xf>
    <xf numFmtId="0" fontId="0" fillId="5" borderId="16" xfId="0" applyFill="1" applyBorder="1" applyAlignment="1" applyProtection="1">
      <alignment horizontal="left"/>
      <protection hidden="1"/>
    </xf>
    <xf numFmtId="49" fontId="0" fillId="3" borderId="1" xfId="0" applyNumberFormat="1" applyFill="1" applyBorder="1" applyAlignment="1" applyProtection="1">
      <alignment/>
      <protection hidden="1"/>
    </xf>
    <xf numFmtId="172" fontId="0" fillId="3" borderId="1" xfId="0" applyNumberFormat="1" applyFill="1" applyBorder="1" applyAlignment="1" applyProtection="1">
      <alignment horizontal="right"/>
      <protection hidden="1"/>
    </xf>
    <xf numFmtId="172" fontId="0" fillId="3" borderId="21" xfId="0" applyNumberFormat="1" applyFill="1" applyBorder="1" applyAlignment="1" applyProtection="1">
      <alignment horizontal="right"/>
      <protection hidden="1"/>
    </xf>
    <xf numFmtId="172" fontId="0" fillId="5" borderId="1" xfId="0" applyNumberFormat="1" applyFill="1" applyBorder="1" applyAlignment="1" applyProtection="1">
      <alignment/>
      <protection hidden="1"/>
    </xf>
    <xf numFmtId="0" fontId="0" fillId="5" borderId="14" xfId="0" applyFill="1" applyBorder="1" applyAlignment="1" applyProtection="1">
      <alignment/>
      <protection hidden="1"/>
    </xf>
    <xf numFmtId="1" fontId="0" fillId="5" borderId="2" xfId="0" applyNumberFormat="1" applyFill="1" applyBorder="1" applyAlignment="1" applyProtection="1">
      <alignment horizontal="right"/>
      <protection hidden="1"/>
    </xf>
    <xf numFmtId="2" fontId="0" fillId="4" borderId="1" xfId="0" applyNumberFormat="1" applyFill="1" applyBorder="1" applyAlignment="1" applyProtection="1">
      <alignment/>
      <protection hidden="1"/>
    </xf>
    <xf numFmtId="1" fontId="0" fillId="5" borderId="1" xfId="0" applyNumberFormat="1" applyFill="1" applyBorder="1" applyAlignment="1" applyProtection="1">
      <alignment/>
      <protection hidden="1"/>
    </xf>
    <xf numFmtId="2" fontId="0" fillId="4" borderId="22" xfId="0" applyNumberFormat="1" applyFill="1" applyBorder="1" applyAlignment="1" applyProtection="1">
      <alignment/>
      <protection hidden="1"/>
    </xf>
    <xf numFmtId="1" fontId="0" fillId="4" borderId="3" xfId="0" applyNumberFormat="1" applyFill="1" applyBorder="1" applyAlignment="1" applyProtection="1">
      <alignment/>
      <protection hidden="1"/>
    </xf>
    <xf numFmtId="2" fontId="0" fillId="4" borderId="23" xfId="0" applyNumberFormat="1" applyFill="1" applyBorder="1" applyAlignment="1" applyProtection="1">
      <alignment/>
      <protection hidden="1"/>
    </xf>
    <xf numFmtId="0" fontId="0" fillId="3" borderId="1" xfId="0" applyNumberFormat="1" applyFill="1" applyBorder="1" applyAlignment="1" applyProtection="1">
      <alignment/>
      <protection hidden="1"/>
    </xf>
    <xf numFmtId="0" fontId="0" fillId="4" borderId="1" xfId="0" applyNumberFormat="1" applyFill="1" applyBorder="1" applyAlignment="1" applyProtection="1">
      <alignment/>
      <protection hidden="1"/>
    </xf>
    <xf numFmtId="0" fontId="0" fillId="4" borderId="3" xfId="0" applyNumberFormat="1" applyFill="1" applyBorder="1" applyAlignment="1" applyProtection="1">
      <alignment/>
      <protection hidden="1"/>
    </xf>
    <xf numFmtId="0" fontId="0" fillId="4" borderId="24" xfId="0" applyFill="1" applyBorder="1" applyAlignment="1" applyProtection="1">
      <alignment/>
      <protection hidden="1"/>
    </xf>
    <xf numFmtId="0" fontId="0" fillId="4" borderId="23" xfId="0" applyFill="1" applyBorder="1" applyAlignment="1" applyProtection="1">
      <alignment/>
      <protection hidden="1"/>
    </xf>
    <xf numFmtId="0" fontId="0" fillId="4" borderId="25" xfId="0" applyFill="1" applyBorder="1" applyAlignment="1" applyProtection="1">
      <alignment/>
      <protection hidden="1"/>
    </xf>
    <xf numFmtId="0" fontId="0" fillId="4" borderId="26" xfId="0" applyFill="1" applyBorder="1" applyAlignment="1" applyProtection="1">
      <alignment/>
      <protection hidden="1"/>
    </xf>
    <xf numFmtId="0" fontId="0" fillId="4" borderId="3" xfId="0" applyFill="1" applyBorder="1" applyAlignment="1" applyProtection="1">
      <alignment/>
      <protection hidden="1"/>
    </xf>
    <xf numFmtId="172" fontId="0" fillId="4" borderId="3" xfId="0" applyNumberFormat="1" applyFill="1" applyBorder="1" applyAlignment="1" applyProtection="1">
      <alignment horizontal="right"/>
      <protection hidden="1"/>
    </xf>
    <xf numFmtId="0" fontId="0" fillId="4" borderId="24" xfId="0" applyFill="1" applyBorder="1" applyAlignment="1" applyProtection="1">
      <alignment horizontal="left"/>
      <protection hidden="1"/>
    </xf>
    <xf numFmtId="172" fontId="0" fillId="4" borderId="23" xfId="0" applyNumberFormat="1" applyFill="1" applyBorder="1" applyAlignment="1" applyProtection="1">
      <alignment horizontal="right"/>
      <protection hidden="1"/>
    </xf>
    <xf numFmtId="0" fontId="0" fillId="4" borderId="27" xfId="0" applyFill="1" applyBorder="1" applyAlignment="1" applyProtection="1">
      <alignment horizontal="left"/>
      <protection hidden="1"/>
    </xf>
    <xf numFmtId="0" fontId="0" fillId="6" borderId="28" xfId="0" applyFill="1" applyBorder="1" applyAlignment="1" applyProtection="1">
      <alignment/>
      <protection hidden="1"/>
    </xf>
    <xf numFmtId="0" fontId="0" fillId="6" borderId="12" xfId="0" applyFill="1" applyBorder="1" applyAlignment="1" applyProtection="1">
      <alignment/>
      <protection hidden="1"/>
    </xf>
    <xf numFmtId="0" fontId="0" fillId="6" borderId="29" xfId="0" applyFill="1" applyBorder="1" applyAlignment="1" applyProtection="1">
      <alignment/>
      <protection hidden="1"/>
    </xf>
    <xf numFmtId="0" fontId="0" fillId="6" borderId="30" xfId="0" applyFill="1" applyBorder="1" applyAlignment="1" applyProtection="1">
      <alignment/>
      <protection hidden="1"/>
    </xf>
    <xf numFmtId="0" fontId="0" fillId="6" borderId="31" xfId="0" applyFill="1" applyBorder="1" applyAlignment="1" applyProtection="1">
      <alignment/>
      <protection hidden="1"/>
    </xf>
    <xf numFmtId="0" fontId="0" fillId="6" borderId="27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72" fontId="0" fillId="5" borderId="15" xfId="0" applyNumberFormat="1" applyFill="1" applyBorder="1" applyAlignment="1" applyProtection="1">
      <alignment/>
      <protection hidden="1"/>
    </xf>
    <xf numFmtId="172" fontId="0" fillId="5" borderId="2" xfId="0" applyNumberFormat="1" applyFill="1" applyBorder="1" applyAlignment="1" applyProtection="1">
      <alignment/>
      <protection hidden="1"/>
    </xf>
    <xf numFmtId="172" fontId="0" fillId="4" borderId="2" xfId="0" applyNumberFormat="1" applyFill="1" applyBorder="1" applyAlignment="1" applyProtection="1">
      <alignment/>
      <protection hidden="1"/>
    </xf>
    <xf numFmtId="172" fontId="0" fillId="3" borderId="2" xfId="0" applyNumberFormat="1" applyFill="1" applyBorder="1" applyAlignment="1" applyProtection="1">
      <alignment/>
      <protection hidden="1"/>
    </xf>
    <xf numFmtId="172" fontId="0" fillId="2" borderId="2" xfId="0" applyNumberFormat="1" applyFill="1" applyBorder="1" applyAlignment="1" applyProtection="1">
      <alignment/>
      <protection locked="0"/>
    </xf>
    <xf numFmtId="172" fontId="0" fillId="2" borderId="23" xfId="0" applyNumberFormat="1" applyFill="1" applyBorder="1" applyAlignment="1" applyProtection="1">
      <alignment/>
      <protection locked="0"/>
    </xf>
    <xf numFmtId="172" fontId="0" fillId="3" borderId="5" xfId="0" applyNumberFormat="1" applyFill="1" applyBorder="1" applyAlignment="1" applyProtection="1">
      <alignment/>
      <protection hidden="1"/>
    </xf>
    <xf numFmtId="0" fontId="0" fillId="3" borderId="32" xfId="0" applyFill="1" applyBorder="1" applyAlignment="1" applyProtection="1">
      <alignment horizontal="left"/>
      <protection hidden="1"/>
    </xf>
    <xf numFmtId="0" fontId="0" fillId="4" borderId="33" xfId="0" applyFill="1" applyBorder="1" applyAlignment="1" applyProtection="1">
      <alignment horizontal="left"/>
      <protection hidden="1"/>
    </xf>
    <xf numFmtId="0" fontId="0" fillId="3" borderId="33" xfId="0" applyFill="1" applyBorder="1" applyAlignment="1" applyProtection="1">
      <alignment horizontal="left"/>
      <protection hidden="1"/>
    </xf>
    <xf numFmtId="0" fontId="0" fillId="5" borderId="12" xfId="0" applyFill="1" applyBorder="1" applyAlignment="1" applyProtection="1">
      <alignment horizontal="left"/>
      <protection hidden="1"/>
    </xf>
    <xf numFmtId="0" fontId="0" fillId="3" borderId="12" xfId="0" applyFill="1" applyBorder="1" applyAlignment="1" applyProtection="1">
      <alignment horizontal="left"/>
      <protection hidden="1"/>
    </xf>
    <xf numFmtId="0" fontId="0" fillId="4" borderId="12" xfId="0" applyFill="1" applyBorder="1" applyAlignment="1" applyProtection="1">
      <alignment horizontal="left"/>
      <protection hidden="1"/>
    </xf>
    <xf numFmtId="0" fontId="0" fillId="4" borderId="22" xfId="0" applyFill="1" applyBorder="1" applyAlignment="1" applyProtection="1">
      <alignment horizontal="left"/>
      <protection hidden="1"/>
    </xf>
    <xf numFmtId="0" fontId="0" fillId="3" borderId="32" xfId="0" applyFill="1" applyBorder="1" applyAlignment="1" applyProtection="1">
      <alignment/>
      <protection hidden="1"/>
    </xf>
    <xf numFmtId="0" fontId="0" fillId="3" borderId="12" xfId="0" applyFill="1" applyBorder="1" applyAlignment="1" applyProtection="1">
      <alignment/>
      <protection hidden="1"/>
    </xf>
    <xf numFmtId="0" fontId="0" fillId="4" borderId="12" xfId="0" applyFill="1" applyBorder="1" applyAlignment="1" applyProtection="1">
      <alignment/>
      <protection hidden="1"/>
    </xf>
    <xf numFmtId="172" fontId="0" fillId="5" borderId="13" xfId="0" applyNumberFormat="1" applyFill="1" applyBorder="1" applyAlignment="1" applyProtection="1">
      <alignment/>
      <protection hidden="1"/>
    </xf>
    <xf numFmtId="0" fontId="0" fillId="5" borderId="34" xfId="0" applyFill="1" applyBorder="1" applyAlignment="1" applyProtection="1">
      <alignment/>
      <protection hidden="1"/>
    </xf>
    <xf numFmtId="172" fontId="0" fillId="5" borderId="21" xfId="0" applyNumberFormat="1" applyFill="1" applyBorder="1" applyAlignment="1" applyProtection="1">
      <alignment/>
      <protection hidden="1"/>
    </xf>
    <xf numFmtId="0" fontId="0" fillId="5" borderId="21" xfId="0" applyFill="1" applyBorder="1" applyAlignment="1" applyProtection="1">
      <alignment/>
      <protection hidden="1"/>
    </xf>
    <xf numFmtId="172" fontId="0" fillId="5" borderId="13" xfId="0" applyNumberFormat="1" applyFill="1" applyBorder="1" applyAlignment="1" applyProtection="1">
      <alignment/>
      <protection hidden="1"/>
    </xf>
    <xf numFmtId="0" fontId="0" fillId="5" borderId="34" xfId="0" applyFill="1" applyBorder="1" applyAlignment="1" applyProtection="1">
      <alignment/>
      <protection hidden="1"/>
    </xf>
    <xf numFmtId="172" fontId="0" fillId="5" borderId="35" xfId="0" applyNumberFormat="1" applyFill="1" applyBorder="1" applyAlignment="1" applyProtection="1">
      <alignment/>
      <protection hidden="1"/>
    </xf>
    <xf numFmtId="172" fontId="0" fillId="4" borderId="3" xfId="0" applyNumberFormat="1" applyFill="1" applyBorder="1" applyAlignment="1" applyProtection="1">
      <alignment/>
      <protection hidden="1"/>
    </xf>
    <xf numFmtId="172" fontId="0" fillId="4" borderId="23" xfId="0" applyNumberFormat="1" applyFill="1" applyBorder="1" applyAlignment="1" applyProtection="1">
      <alignment/>
      <protection hidden="1"/>
    </xf>
    <xf numFmtId="0" fontId="0" fillId="4" borderId="22" xfId="0" applyFill="1" applyBorder="1" applyAlignment="1" applyProtection="1">
      <alignment/>
      <protection hidden="1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3" xfId="0" applyNumberFormat="1" applyFill="1" applyBorder="1" applyAlignment="1" applyProtection="1">
      <alignment horizontal="right"/>
      <protection locked="0"/>
    </xf>
    <xf numFmtId="0" fontId="0" fillId="4" borderId="13" xfId="0" applyNumberFormat="1" applyFill="1" applyBorder="1" applyAlignment="1" applyProtection="1">
      <alignment/>
      <protection hidden="1"/>
    </xf>
    <xf numFmtId="2" fontId="0" fillId="4" borderId="36" xfId="0" applyNumberFormat="1" applyFill="1" applyBorder="1" applyAlignment="1" applyProtection="1">
      <alignment/>
      <protection hidden="1"/>
    </xf>
    <xf numFmtId="49" fontId="0" fillId="5" borderId="17" xfId="0" applyNumberFormat="1" applyFill="1" applyBorder="1" applyAlignment="1" applyProtection="1">
      <alignment/>
      <protection hidden="1"/>
    </xf>
    <xf numFmtId="2" fontId="0" fillId="5" borderId="33" xfId="0" applyNumberFormat="1" applyFill="1" applyBorder="1" applyAlignment="1" applyProtection="1">
      <alignment/>
      <protection hidden="1"/>
    </xf>
    <xf numFmtId="0" fontId="0" fillId="5" borderId="1" xfId="0" applyFill="1" applyBorder="1" applyAlignment="1" applyProtection="1">
      <alignment horizontal="right"/>
      <protection hidden="1"/>
    </xf>
    <xf numFmtId="172" fontId="0" fillId="3" borderId="4" xfId="0" applyNumberFormat="1" applyFill="1" applyBorder="1" applyAlignment="1" applyProtection="1">
      <alignment horizontal="right"/>
      <protection/>
    </xf>
    <xf numFmtId="172" fontId="0" fillId="4" borderId="2" xfId="0" applyNumberFormat="1" applyFill="1" applyBorder="1" applyAlignment="1" applyProtection="1">
      <alignment horizontal="right"/>
      <protection/>
    </xf>
    <xf numFmtId="172" fontId="0" fillId="3" borderId="18" xfId="0" applyNumberFormat="1" applyFill="1" applyBorder="1" applyAlignment="1" applyProtection="1">
      <alignment horizontal="right"/>
      <protection/>
    </xf>
    <xf numFmtId="172" fontId="0" fillId="4" borderId="18" xfId="0" applyNumberFormat="1" applyFill="1" applyBorder="1" applyAlignment="1" applyProtection="1">
      <alignment horizontal="right"/>
      <protection/>
    </xf>
    <xf numFmtId="1" fontId="0" fillId="5" borderId="21" xfId="0" applyNumberFormat="1" applyFill="1" applyBorder="1" applyAlignment="1" applyProtection="1">
      <alignment horizontal="right"/>
      <protection/>
    </xf>
    <xf numFmtId="172" fontId="0" fillId="3" borderId="21" xfId="0" applyNumberFormat="1" applyFill="1" applyBorder="1" applyAlignment="1" applyProtection="1">
      <alignment horizontal="right"/>
      <protection/>
    </xf>
    <xf numFmtId="1" fontId="0" fillId="5" borderId="2" xfId="0" applyNumberFormat="1" applyFill="1" applyBorder="1" applyAlignment="1" applyProtection="1">
      <alignment horizontal="right"/>
      <protection/>
    </xf>
    <xf numFmtId="172" fontId="0" fillId="4" borderId="23" xfId="0" applyNumberFormat="1" applyFill="1" applyBorder="1" applyAlignment="1" applyProtection="1">
      <alignment horizontal="right"/>
      <protection/>
    </xf>
    <xf numFmtId="172" fontId="0" fillId="3" borderId="37" xfId="0" applyNumberFormat="1" applyFill="1" applyBorder="1" applyAlignment="1" applyProtection="1">
      <alignment horizontal="right"/>
      <protection/>
    </xf>
    <xf numFmtId="172" fontId="0" fillId="4" borderId="1" xfId="0" applyNumberFormat="1" applyFill="1" applyBorder="1" applyAlignment="1" applyProtection="1">
      <alignment horizontal="right"/>
      <protection/>
    </xf>
    <xf numFmtId="172" fontId="0" fillId="3" borderId="17" xfId="0" applyNumberFormat="1" applyFill="1" applyBorder="1" applyAlignment="1" applyProtection="1">
      <alignment horizontal="right"/>
      <protection/>
    </xf>
    <xf numFmtId="172" fontId="0" fillId="3" borderId="1" xfId="0" applyNumberFormat="1" applyFill="1" applyBorder="1" applyAlignment="1" applyProtection="1">
      <alignment horizontal="right"/>
      <protection/>
    </xf>
    <xf numFmtId="172" fontId="0" fillId="4" borderId="3" xfId="0" applyNumberFormat="1" applyFill="1" applyBorder="1" applyAlignment="1" applyProtection="1">
      <alignment horizontal="right"/>
      <protection/>
    </xf>
    <xf numFmtId="0" fontId="0" fillId="5" borderId="33" xfId="0" applyFill="1" applyBorder="1" applyAlignment="1" applyProtection="1">
      <alignment horizontal="left"/>
      <protection hidden="1"/>
    </xf>
    <xf numFmtId="0" fontId="0" fillId="5" borderId="1" xfId="0" applyNumberFormat="1" applyFill="1" applyBorder="1" applyAlignment="1" applyProtection="1">
      <alignment/>
      <protection hidden="1"/>
    </xf>
    <xf numFmtId="0" fontId="0" fillId="5" borderId="8" xfId="0" applyFill="1" applyBorder="1" applyAlignment="1" applyProtection="1">
      <alignment/>
      <protection hidden="1"/>
    </xf>
    <xf numFmtId="0" fontId="0" fillId="5" borderId="9" xfId="0" applyFill="1" applyBorder="1" applyAlignment="1" applyProtection="1">
      <alignment/>
      <protection hidden="1"/>
    </xf>
    <xf numFmtId="0" fontId="0" fillId="5" borderId="1" xfId="0" applyFill="1" applyBorder="1" applyAlignment="1" applyProtection="1">
      <alignment/>
      <protection hidden="1"/>
    </xf>
    <xf numFmtId="172" fontId="0" fillId="5" borderId="1" xfId="0" applyNumberFormat="1" applyFill="1" applyBorder="1" applyAlignment="1" applyProtection="1">
      <alignment horizontal="right"/>
      <protection/>
    </xf>
    <xf numFmtId="172" fontId="0" fillId="5" borderId="2" xfId="0" applyNumberFormat="1" applyFill="1" applyBorder="1" applyAlignment="1" applyProtection="1">
      <alignment horizontal="right"/>
      <protection/>
    </xf>
    <xf numFmtId="1" fontId="0" fillId="5" borderId="17" xfId="0" applyNumberFormat="1" applyFill="1" applyBorder="1" applyAlignment="1" applyProtection="1">
      <alignment horizontal="right"/>
      <protection hidden="1"/>
    </xf>
    <xf numFmtId="49" fontId="0" fillId="3" borderId="2" xfId="0" applyNumberFormat="1" applyFill="1" applyBorder="1" applyAlignment="1" applyProtection="1">
      <alignment/>
      <protection hidden="1"/>
    </xf>
    <xf numFmtId="49" fontId="0" fillId="4" borderId="18" xfId="0" applyNumberFormat="1" applyFill="1" applyBorder="1" applyAlignment="1" applyProtection="1">
      <alignment/>
      <protection hidden="1"/>
    </xf>
    <xf numFmtId="49" fontId="0" fillId="3" borderId="18" xfId="0" applyNumberFormat="1" applyFill="1" applyBorder="1" applyAlignment="1" applyProtection="1">
      <alignment/>
      <protection hidden="1"/>
    </xf>
    <xf numFmtId="49" fontId="0" fillId="4" borderId="2" xfId="0" applyNumberFormat="1" applyFill="1" applyBorder="1" applyAlignment="1" applyProtection="1">
      <alignment/>
      <protection hidden="1"/>
    </xf>
    <xf numFmtId="49" fontId="0" fillId="5" borderId="2" xfId="0" applyNumberFormat="1" applyFill="1" applyBorder="1" applyAlignment="1" applyProtection="1">
      <alignment/>
      <protection hidden="1"/>
    </xf>
    <xf numFmtId="0" fontId="0" fillId="5" borderId="2" xfId="0" applyFill="1" applyBorder="1" applyAlignment="1" applyProtection="1">
      <alignment/>
      <protection hidden="1"/>
    </xf>
    <xf numFmtId="49" fontId="0" fillId="5" borderId="18" xfId="0" applyNumberFormat="1" applyFill="1" applyBorder="1" applyAlignment="1" applyProtection="1">
      <alignment/>
      <protection hidden="1"/>
    </xf>
    <xf numFmtId="1" fontId="0" fillId="3" borderId="38" xfId="0" applyNumberFormat="1" applyFill="1" applyBorder="1" applyAlignment="1" applyProtection="1">
      <alignment horizontal="right"/>
      <protection hidden="1"/>
    </xf>
    <xf numFmtId="1" fontId="0" fillId="4" borderId="39" xfId="0" applyNumberFormat="1" applyFill="1" applyBorder="1" applyAlignment="1" applyProtection="1">
      <alignment horizontal="right"/>
      <protection hidden="1"/>
    </xf>
    <xf numFmtId="1" fontId="0" fillId="3" borderId="39" xfId="0" applyNumberFormat="1" applyFill="1" applyBorder="1" applyAlignment="1" applyProtection="1">
      <alignment horizontal="right"/>
      <protection hidden="1"/>
    </xf>
    <xf numFmtId="1" fontId="0" fillId="5" borderId="39" xfId="0" applyNumberFormat="1" applyFill="1" applyBorder="1" applyAlignment="1" applyProtection="1">
      <alignment horizontal="right"/>
      <protection hidden="1"/>
    </xf>
    <xf numFmtId="1" fontId="0" fillId="4" borderId="38" xfId="0" applyNumberFormat="1" applyFill="1" applyBorder="1" applyAlignment="1" applyProtection="1">
      <alignment horizontal="right"/>
      <protection hidden="1"/>
    </xf>
    <xf numFmtId="1" fontId="0" fillId="5" borderId="38" xfId="0" applyNumberFormat="1" applyFill="1" applyBorder="1" applyAlignment="1" applyProtection="1">
      <alignment horizontal="right"/>
      <protection hidden="1"/>
    </xf>
    <xf numFmtId="1" fontId="0" fillId="2" borderId="38" xfId="0" applyNumberFormat="1" applyFill="1" applyBorder="1" applyAlignment="1" applyProtection="1">
      <alignment horizontal="right"/>
      <protection locked="0"/>
    </xf>
    <xf numFmtId="1" fontId="0" fillId="2" borderId="40" xfId="0" applyNumberFormat="1" applyFill="1" applyBorder="1" applyAlignment="1" applyProtection="1">
      <alignment horizontal="right"/>
      <protection locked="0"/>
    </xf>
    <xf numFmtId="1" fontId="0" fillId="3" borderId="2" xfId="0" applyNumberFormat="1" applyFill="1" applyBorder="1" applyAlignment="1" applyProtection="1">
      <alignment horizontal="left"/>
      <protection hidden="1"/>
    </xf>
    <xf numFmtId="1" fontId="0" fillId="4" borderId="18" xfId="0" applyNumberFormat="1" applyFill="1" applyBorder="1" applyAlignment="1" applyProtection="1">
      <alignment horizontal="left"/>
      <protection hidden="1"/>
    </xf>
    <xf numFmtId="1" fontId="0" fillId="3" borderId="18" xfId="0" applyNumberFormat="1" applyFill="1" applyBorder="1" applyAlignment="1" applyProtection="1">
      <alignment horizontal="left"/>
      <protection hidden="1"/>
    </xf>
    <xf numFmtId="1" fontId="0" fillId="5" borderId="18" xfId="0" applyNumberFormat="1" applyFill="1" applyBorder="1" applyAlignment="1" applyProtection="1">
      <alignment horizontal="left"/>
      <protection hidden="1"/>
    </xf>
    <xf numFmtId="1" fontId="0" fillId="4" borderId="2" xfId="0" applyNumberFormat="1" applyFill="1" applyBorder="1" applyAlignment="1" applyProtection="1">
      <alignment horizontal="left"/>
      <protection hidden="1"/>
    </xf>
    <xf numFmtId="1" fontId="0" fillId="5" borderId="2" xfId="0" applyNumberFormat="1" applyFill="1" applyBorder="1" applyAlignment="1" applyProtection="1">
      <alignment horizontal="left"/>
      <protection hidden="1"/>
    </xf>
    <xf numFmtId="1" fontId="0" fillId="2" borderId="2" xfId="0" applyNumberFormat="1" applyFill="1" applyBorder="1" applyAlignment="1" applyProtection="1">
      <alignment horizontal="left"/>
      <protection locked="0"/>
    </xf>
    <xf numFmtId="1" fontId="0" fillId="2" borderId="23" xfId="0" applyNumberFormat="1" applyFill="1" applyBorder="1" applyAlignment="1" applyProtection="1">
      <alignment horizontal="left"/>
      <protection locked="0"/>
    </xf>
    <xf numFmtId="49" fontId="0" fillId="3" borderId="2" xfId="0" applyNumberFormat="1" applyFill="1" applyBorder="1" applyAlignment="1" applyProtection="1">
      <alignment horizontal="center"/>
      <protection hidden="1"/>
    </xf>
    <xf numFmtId="49" fontId="0" fillId="4" borderId="18" xfId="0" applyNumberFormat="1" applyFill="1" applyBorder="1" applyAlignment="1" applyProtection="1">
      <alignment horizontal="center"/>
      <protection hidden="1"/>
    </xf>
    <xf numFmtId="49" fontId="0" fillId="3" borderId="18" xfId="0" applyNumberFormat="1" applyFill="1" applyBorder="1" applyAlignment="1" applyProtection="1">
      <alignment horizontal="center"/>
      <protection hidden="1"/>
    </xf>
    <xf numFmtId="49" fontId="0" fillId="5" borderId="18" xfId="0" applyNumberFormat="1" applyFill="1" applyBorder="1" applyAlignment="1" applyProtection="1">
      <alignment horizontal="center"/>
      <protection hidden="1"/>
    </xf>
    <xf numFmtId="49" fontId="0" fillId="4" borderId="2" xfId="0" applyNumberFormat="1" applyFill="1" applyBorder="1" applyAlignment="1" applyProtection="1">
      <alignment horizontal="center"/>
      <protection hidden="1"/>
    </xf>
    <xf numFmtId="49" fontId="0" fillId="5" borderId="2" xfId="0" applyNumberFormat="1" applyFill="1" applyBorder="1" applyAlignment="1" applyProtection="1">
      <alignment horizontal="center"/>
      <protection hidden="1"/>
    </xf>
    <xf numFmtId="172" fontId="0" fillId="3" borderId="15" xfId="0" applyNumberFormat="1" applyFill="1" applyBorder="1" applyAlignment="1" applyProtection="1">
      <alignment/>
      <protection hidden="1"/>
    </xf>
    <xf numFmtId="172" fontId="0" fillId="4" borderId="15" xfId="0" applyNumberFormat="1" applyFill="1" applyBorder="1" applyAlignment="1" applyProtection="1">
      <alignment/>
      <protection hidden="1"/>
    </xf>
    <xf numFmtId="172" fontId="0" fillId="2" borderId="15" xfId="0" applyNumberFormat="1" applyFill="1" applyBorder="1" applyAlignment="1" applyProtection="1">
      <alignment/>
      <protection locked="0"/>
    </xf>
    <xf numFmtId="172" fontId="0" fillId="2" borderId="3" xfId="0" applyNumberFormat="1" applyFill="1" applyBorder="1" applyAlignment="1" applyProtection="1">
      <alignment/>
      <protection locked="0"/>
    </xf>
    <xf numFmtId="172" fontId="0" fillId="3" borderId="15" xfId="0" applyNumberFormat="1" applyFill="1" applyBorder="1" applyAlignment="1" applyProtection="1">
      <alignment/>
      <protection hidden="1"/>
    </xf>
    <xf numFmtId="172" fontId="0" fillId="4" borderId="15" xfId="0" applyNumberFormat="1" applyFill="1" applyBorder="1" applyAlignment="1" applyProtection="1">
      <alignment/>
      <protection hidden="1"/>
    </xf>
    <xf numFmtId="172" fontId="0" fillId="5" borderId="15" xfId="0" applyNumberFormat="1" applyFill="1" applyBorder="1" applyAlignment="1" applyProtection="1">
      <alignment/>
      <protection hidden="1"/>
    </xf>
    <xf numFmtId="1" fontId="0" fillId="3" borderId="12" xfId="0" applyNumberFormat="1" applyFill="1" applyBorder="1" applyAlignment="1" applyProtection="1">
      <alignment horizontal="left"/>
      <protection hidden="1"/>
    </xf>
    <xf numFmtId="1" fontId="0" fillId="4" borderId="33" xfId="0" applyNumberFormat="1" applyFill="1" applyBorder="1" applyAlignment="1" applyProtection="1">
      <alignment horizontal="left"/>
      <protection hidden="1"/>
    </xf>
    <xf numFmtId="1" fontId="0" fillId="3" borderId="33" xfId="0" applyNumberFormat="1" applyFill="1" applyBorder="1" applyAlignment="1" applyProtection="1">
      <alignment horizontal="left"/>
      <protection hidden="1"/>
    </xf>
    <xf numFmtId="1" fontId="0" fillId="5" borderId="33" xfId="0" applyNumberFormat="1" applyFill="1" applyBorder="1" applyAlignment="1" applyProtection="1">
      <alignment horizontal="left"/>
      <protection hidden="1"/>
    </xf>
    <xf numFmtId="1" fontId="0" fillId="4" borderId="12" xfId="0" applyNumberFormat="1" applyFill="1" applyBorder="1" applyAlignment="1" applyProtection="1">
      <alignment horizontal="left"/>
      <protection hidden="1"/>
    </xf>
    <xf numFmtId="1" fontId="0" fillId="5" borderId="12" xfId="0" applyNumberFormat="1" applyFill="1" applyBorder="1" applyAlignment="1" applyProtection="1">
      <alignment horizontal="left"/>
      <protection hidden="1"/>
    </xf>
    <xf numFmtId="1" fontId="0" fillId="2" borderId="12" xfId="0" applyNumberFormat="1" applyFill="1" applyBorder="1" applyAlignment="1" applyProtection="1">
      <alignment horizontal="left"/>
      <protection locked="0"/>
    </xf>
    <xf numFmtId="1" fontId="0" fillId="2" borderId="22" xfId="0" applyNumberFormat="1" applyFill="1" applyBorder="1" applyAlignment="1" applyProtection="1">
      <alignment horizontal="left"/>
      <protection locked="0"/>
    </xf>
    <xf numFmtId="172" fontId="0" fillId="5" borderId="17" xfId="0" applyNumberFormat="1" applyFill="1" applyBorder="1" applyAlignment="1" applyProtection="1">
      <alignment horizontal="right"/>
      <protection hidden="1"/>
    </xf>
    <xf numFmtId="172" fontId="0" fillId="5" borderId="18" xfId="0" applyNumberFormat="1" applyFill="1" applyBorder="1" applyAlignment="1" applyProtection="1">
      <alignment horizontal="right"/>
      <protection hidden="1"/>
    </xf>
    <xf numFmtId="1" fontId="0" fillId="5" borderId="1" xfId="0" applyNumberFormat="1" applyFill="1" applyBorder="1" applyAlignment="1" applyProtection="1">
      <alignment horizontal="right"/>
      <protection hidden="1"/>
    </xf>
    <xf numFmtId="49" fontId="0" fillId="4" borderId="23" xfId="0" applyNumberFormat="1" applyFill="1" applyBorder="1" applyAlignment="1" applyProtection="1">
      <alignment horizontal="center"/>
      <protection hidden="1"/>
    </xf>
    <xf numFmtId="1" fontId="0" fillId="4" borderId="23" xfId="0" applyNumberFormat="1" applyFill="1" applyBorder="1" applyAlignment="1" applyProtection="1">
      <alignment horizontal="left"/>
      <protection hidden="1"/>
    </xf>
    <xf numFmtId="49" fontId="0" fillId="4" borderId="23" xfId="0" applyNumberFormat="1" applyFill="1" applyBorder="1" applyAlignment="1" applyProtection="1">
      <alignment/>
      <protection hidden="1"/>
    </xf>
    <xf numFmtId="172" fontId="0" fillId="2" borderId="15" xfId="0" applyNumberFormat="1" applyFill="1" applyBorder="1" applyAlignment="1" applyProtection="1">
      <alignment/>
      <protection locked="0"/>
    </xf>
    <xf numFmtId="172" fontId="0" fillId="2" borderId="41" xfId="0" applyNumberFormat="1" applyFill="1" applyBorder="1" applyAlignment="1" applyProtection="1">
      <alignment/>
      <protection locked="0"/>
    </xf>
    <xf numFmtId="1" fontId="0" fillId="3" borderId="42" xfId="0" applyNumberFormat="1" applyFill="1" applyBorder="1" applyAlignment="1" applyProtection="1">
      <alignment horizontal="right"/>
      <protection hidden="1"/>
    </xf>
    <xf numFmtId="1" fontId="0" fillId="4" borderId="43" xfId="0" applyNumberFormat="1" applyFill="1" applyBorder="1" applyAlignment="1" applyProtection="1">
      <alignment horizontal="right"/>
      <protection hidden="1"/>
    </xf>
    <xf numFmtId="1" fontId="0" fillId="3" borderId="43" xfId="0" applyNumberFormat="1" applyFill="1" applyBorder="1" applyAlignment="1" applyProtection="1">
      <alignment horizontal="right"/>
      <protection hidden="1"/>
    </xf>
    <xf numFmtId="1" fontId="0" fillId="5" borderId="43" xfId="0" applyNumberFormat="1" applyFill="1" applyBorder="1" applyAlignment="1" applyProtection="1">
      <alignment horizontal="right"/>
      <protection hidden="1"/>
    </xf>
    <xf numFmtId="1" fontId="0" fillId="3" borderId="15" xfId="0" applyNumberFormat="1" applyFill="1" applyBorder="1" applyAlignment="1" applyProtection="1">
      <alignment horizontal="right"/>
      <protection hidden="1"/>
    </xf>
    <xf numFmtId="1" fontId="0" fillId="4" borderId="15" xfId="0" applyNumberFormat="1" applyFill="1" applyBorder="1" applyAlignment="1" applyProtection="1">
      <alignment horizontal="right"/>
      <protection hidden="1"/>
    </xf>
    <xf numFmtId="1" fontId="0" fillId="5" borderId="15" xfId="0" applyNumberFormat="1" applyFill="1" applyBorder="1" applyAlignment="1" applyProtection="1">
      <alignment horizontal="right"/>
      <protection hidden="1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4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hidden="1"/>
    </xf>
    <xf numFmtId="0" fontId="0" fillId="6" borderId="44" xfId="0" applyFill="1" applyBorder="1" applyAlignment="1" applyProtection="1">
      <alignment horizontal="center"/>
      <protection hidden="1"/>
    </xf>
    <xf numFmtId="0" fontId="0" fillId="0" borderId="45" xfId="0" applyBorder="1" applyAlignment="1" applyProtection="1">
      <alignment horizontal="center"/>
      <protection hidden="1"/>
    </xf>
    <xf numFmtId="0" fontId="0" fillId="6" borderId="46" xfId="0" applyFill="1" applyBorder="1" applyAlignment="1" applyProtection="1">
      <alignment horizontal="center"/>
      <protection hidden="1"/>
    </xf>
    <xf numFmtId="0" fontId="0" fillId="6" borderId="47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47" xfId="0" applyBorder="1" applyAlignment="1" applyProtection="1">
      <alignment horizontal="center"/>
      <protection hidden="1"/>
    </xf>
    <xf numFmtId="0" fontId="0" fillId="6" borderId="48" xfId="0" applyFill="1" applyBorder="1" applyAlignment="1" applyProtection="1">
      <alignment horizontal="center"/>
      <protection hidden="1"/>
    </xf>
    <xf numFmtId="0" fontId="0" fillId="6" borderId="49" xfId="0" applyFill="1" applyBorder="1" applyAlignment="1" applyProtection="1">
      <alignment horizontal="center"/>
      <protection hidden="1"/>
    </xf>
    <xf numFmtId="0" fontId="0" fillId="6" borderId="50" xfId="0" applyFill="1" applyBorder="1" applyAlignment="1" applyProtection="1">
      <alignment horizontal="center"/>
      <protection hidden="1"/>
    </xf>
    <xf numFmtId="0" fontId="0" fillId="6" borderId="0" xfId="0" applyFill="1" applyBorder="1" applyAlignment="1" applyProtection="1">
      <alignment horizontal="center"/>
      <protection hidden="1"/>
    </xf>
    <xf numFmtId="0" fontId="0" fillId="6" borderId="51" xfId="0" applyFill="1" applyBorder="1" applyAlignment="1" applyProtection="1">
      <alignment horizontal="center"/>
      <protection hidden="1"/>
    </xf>
    <xf numFmtId="0" fontId="0" fillId="6" borderId="45" xfId="0" applyFill="1" applyBorder="1" applyAlignment="1" applyProtection="1">
      <alignment horizontal="center"/>
      <protection hidden="1"/>
    </xf>
    <xf numFmtId="0" fontId="0" fillId="6" borderId="28" xfId="0" applyFill="1" applyBorder="1" applyAlignment="1" applyProtection="1">
      <alignment horizontal="center"/>
      <protection hidden="1"/>
    </xf>
    <xf numFmtId="1" fontId="0" fillId="6" borderId="1" xfId="0" applyNumberFormat="1" applyFill="1" applyBorder="1" applyAlignment="1" applyProtection="1">
      <alignment horizontal="right"/>
      <protection hidden="1"/>
    </xf>
    <xf numFmtId="0" fontId="0" fillId="0" borderId="2" xfId="0" applyBorder="1" applyAlignment="1" applyProtection="1">
      <alignment horizontal="right"/>
      <protection hidden="1"/>
    </xf>
    <xf numFmtId="0" fontId="0" fillId="6" borderId="2" xfId="0" applyFill="1" applyBorder="1" applyAlignment="1" applyProtection="1">
      <alignment horizontal="left"/>
      <protection hidden="1"/>
    </xf>
    <xf numFmtId="0" fontId="0" fillId="6" borderId="16" xfId="0" applyFill="1" applyBorder="1" applyAlignment="1" applyProtection="1">
      <alignment horizontal="left"/>
      <protection hidden="1"/>
    </xf>
    <xf numFmtId="1" fontId="0" fillId="6" borderId="1" xfId="0" applyNumberFormat="1" applyFill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52" xfId="0" applyBorder="1" applyAlignment="1">
      <alignment horizontal="center"/>
    </xf>
    <xf numFmtId="0" fontId="0" fillId="6" borderId="53" xfId="0" applyFill="1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6" borderId="54" xfId="0" applyFill="1" applyBorder="1" applyAlignment="1" applyProtection="1">
      <alignment horizontal="center"/>
      <protection hidden="1"/>
    </xf>
    <xf numFmtId="0" fontId="0" fillId="6" borderId="8" xfId="0" applyFill="1" applyBorder="1" applyAlignment="1" applyProtection="1">
      <alignment horizontal="center"/>
      <protection hidden="1"/>
    </xf>
    <xf numFmtId="0" fontId="0" fillId="6" borderId="2" xfId="0" applyFill="1" applyBorder="1" applyAlignment="1" applyProtection="1">
      <alignment horizontal="center"/>
      <protection hidden="1"/>
    </xf>
    <xf numFmtId="0" fontId="0" fillId="6" borderId="12" xfId="0" applyFill="1" applyBorder="1" applyAlignment="1" applyProtection="1">
      <alignment horizontal="center"/>
      <protection hidden="1"/>
    </xf>
    <xf numFmtId="0" fontId="1" fillId="6" borderId="51" xfId="0" applyFont="1" applyFill="1" applyBorder="1" applyAlignment="1" applyProtection="1">
      <alignment horizontal="center"/>
      <protection hidden="1"/>
    </xf>
    <xf numFmtId="0" fontId="1" fillId="6" borderId="28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6" borderId="55" xfId="0" applyFill="1" applyBorder="1" applyAlignment="1" applyProtection="1">
      <alignment horizontal="center"/>
      <protection hidden="1"/>
    </xf>
    <xf numFmtId="0" fontId="0" fillId="6" borderId="56" xfId="0" applyFill="1" applyBorder="1" applyAlignment="1" applyProtection="1">
      <alignment horizontal="center"/>
      <protection hidden="1"/>
    </xf>
    <xf numFmtId="0" fontId="0" fillId="6" borderId="57" xfId="0" applyFill="1" applyBorder="1" applyAlignment="1" applyProtection="1">
      <alignment horizontal="center"/>
      <protection hidden="1"/>
    </xf>
    <xf numFmtId="0" fontId="0" fillId="6" borderId="58" xfId="0" applyFill="1" applyBorder="1" applyAlignment="1" applyProtection="1">
      <alignment horizontal="center"/>
      <protection hidden="1"/>
    </xf>
    <xf numFmtId="0" fontId="0" fillId="6" borderId="46" xfId="0" applyFill="1" applyBorder="1" applyAlignment="1" applyProtection="1">
      <alignment/>
      <protection hidden="1"/>
    </xf>
    <xf numFmtId="0" fontId="0" fillId="0" borderId="47" xfId="0" applyBorder="1" applyAlignment="1">
      <alignment/>
    </xf>
    <xf numFmtId="49" fontId="0" fillId="2" borderId="39" xfId="0" applyNumberFormat="1" applyFill="1" applyBorder="1" applyAlignment="1" applyProtection="1">
      <alignment/>
      <protection locked="0"/>
    </xf>
    <xf numFmtId="49" fontId="0" fillId="2" borderId="33" xfId="0" applyNumberFormat="1" applyFill="1" applyBorder="1" applyAlignment="1" applyProtection="1">
      <alignment/>
      <protection locked="0"/>
    </xf>
    <xf numFmtId="0" fontId="0" fillId="6" borderId="47" xfId="0" applyFill="1" applyBorder="1" applyAlignment="1" applyProtection="1">
      <alignment/>
      <protection hidden="1"/>
    </xf>
    <xf numFmtId="0" fontId="0" fillId="3" borderId="59" xfId="0" applyFill="1" applyBorder="1" applyAlignment="1" applyProtection="1">
      <alignment/>
      <protection hidden="1"/>
    </xf>
    <xf numFmtId="0" fontId="0" fillId="3" borderId="32" xfId="0" applyFill="1" applyBorder="1" applyAlignment="1" applyProtection="1">
      <alignment/>
      <protection hidden="1"/>
    </xf>
    <xf numFmtId="0" fontId="0" fillId="6" borderId="51" xfId="0" applyFill="1" applyBorder="1" applyAlignment="1" applyProtection="1">
      <alignment/>
      <protection hidden="1"/>
    </xf>
    <xf numFmtId="0" fontId="0" fillId="6" borderId="45" xfId="0" applyFill="1" applyBorder="1" applyAlignment="1" applyProtection="1">
      <alignment/>
      <protection hidden="1"/>
    </xf>
    <xf numFmtId="0" fontId="0" fillId="4" borderId="39" xfId="0" applyFill="1" applyBorder="1" applyAlignment="1" applyProtection="1">
      <alignment/>
      <protection hidden="1"/>
    </xf>
    <xf numFmtId="0" fontId="0" fillId="4" borderId="33" xfId="0" applyFill="1" applyBorder="1" applyAlignment="1" applyProtection="1">
      <alignment/>
      <protection hidden="1"/>
    </xf>
    <xf numFmtId="0" fontId="0" fillId="3" borderId="39" xfId="0" applyFill="1" applyBorder="1" applyAlignment="1" applyProtection="1">
      <alignment/>
      <protection hidden="1"/>
    </xf>
    <xf numFmtId="0" fontId="0" fillId="3" borderId="33" xfId="0" applyFill="1" applyBorder="1" applyAlignment="1" applyProtection="1">
      <alignment/>
      <protection hidden="1"/>
    </xf>
    <xf numFmtId="49" fontId="0" fillId="3" borderId="38" xfId="0" applyNumberFormat="1" applyFill="1" applyBorder="1" applyAlignment="1" applyProtection="1">
      <alignment/>
      <protection hidden="1"/>
    </xf>
    <xf numFmtId="49" fontId="0" fillId="3" borderId="12" xfId="0" applyNumberFormat="1" applyFill="1" applyBorder="1" applyAlignment="1" applyProtection="1">
      <alignment/>
      <protection hidden="1"/>
    </xf>
    <xf numFmtId="49" fontId="0" fillId="2" borderId="38" xfId="0" applyNumberFormat="1" applyFill="1" applyBorder="1" applyAlignment="1" applyProtection="1">
      <alignment/>
      <protection locked="0"/>
    </xf>
    <xf numFmtId="49" fontId="0" fillId="2" borderId="12" xfId="0" applyNumberFormat="1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/>
      <protection locked="0"/>
    </xf>
    <xf numFmtId="49" fontId="0" fillId="5" borderId="38" xfId="0" applyNumberFormat="1" applyFill="1" applyBorder="1" applyAlignment="1" applyProtection="1">
      <alignment/>
      <protection hidden="1"/>
    </xf>
    <xf numFmtId="49" fontId="0" fillId="5" borderId="12" xfId="0" applyNumberFormat="1" applyFill="1" applyBorder="1" applyAlignment="1" applyProtection="1">
      <alignment/>
      <protection hidden="1"/>
    </xf>
    <xf numFmtId="49" fontId="0" fillId="2" borderId="40" xfId="0" applyNumberFormat="1" applyFill="1" applyBorder="1" applyAlignment="1" applyProtection="1">
      <alignment/>
      <protection locked="0"/>
    </xf>
    <xf numFmtId="49" fontId="0" fillId="2" borderId="22" xfId="0" applyNumberFormat="1" applyFill="1" applyBorder="1" applyAlignment="1" applyProtection="1">
      <alignment/>
      <protection locked="0"/>
    </xf>
    <xf numFmtId="0" fontId="0" fillId="2" borderId="60" xfId="0" applyNumberFormat="1" applyFill="1" applyBorder="1" applyAlignment="1" applyProtection="1">
      <alignment/>
      <protection locked="0"/>
    </xf>
    <xf numFmtId="0" fontId="0" fillId="0" borderId="49" xfId="0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0" fillId="6" borderId="61" xfId="0" applyFill="1" applyBorder="1" applyAlignment="1" applyProtection="1">
      <alignment horizontal="center"/>
      <protection hidden="1"/>
    </xf>
    <xf numFmtId="0" fontId="0" fillId="6" borderId="52" xfId="0" applyFill="1" applyBorder="1" applyAlignment="1" applyProtection="1">
      <alignment horizontal="center"/>
      <protection hidden="1"/>
    </xf>
    <xf numFmtId="0" fontId="0" fillId="6" borderId="62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63" xfId="0" applyBorder="1" applyAlignment="1" applyProtection="1">
      <alignment/>
      <protection hidden="1"/>
    </xf>
    <xf numFmtId="0" fontId="0" fillId="0" borderId="64" xfId="0" applyBorder="1" applyAlignment="1" applyProtection="1">
      <alignment/>
      <protection hidden="1"/>
    </xf>
    <xf numFmtId="0" fontId="0" fillId="0" borderId="65" xfId="0" applyBorder="1" applyAlignment="1" applyProtection="1">
      <alignment/>
      <protection hidden="1"/>
    </xf>
    <xf numFmtId="0" fontId="0" fillId="6" borderId="66" xfId="0" applyFill="1" applyBorder="1" applyAlignment="1" applyProtection="1">
      <alignment horizontal="center"/>
      <protection hidden="1"/>
    </xf>
    <xf numFmtId="0" fontId="0" fillId="6" borderId="48" xfId="0" applyFill="1" applyBorder="1" applyAlignment="1" applyProtection="1">
      <alignment/>
      <protection hidden="1"/>
    </xf>
    <xf numFmtId="0" fontId="0" fillId="6" borderId="50" xfId="0" applyFill="1" applyBorder="1" applyAlignment="1" applyProtection="1">
      <alignment/>
      <protection hidden="1"/>
    </xf>
    <xf numFmtId="0" fontId="0" fillId="6" borderId="67" xfId="0" applyFill="1" applyBorder="1" applyAlignment="1" applyProtection="1">
      <alignment horizontal="center"/>
      <protection hidden="1"/>
    </xf>
    <xf numFmtId="0" fontId="0" fillId="0" borderId="60" xfId="0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6" borderId="40" xfId="0" applyFill="1" applyBorder="1" applyAlignment="1" applyProtection="1">
      <alignment/>
      <protection hidden="1"/>
    </xf>
    <xf numFmtId="0" fontId="0" fillId="6" borderId="23" xfId="0" applyFill="1" applyBorder="1" applyAlignment="1" applyProtection="1">
      <alignment/>
      <protection hidden="1"/>
    </xf>
    <xf numFmtId="0" fontId="0" fillId="2" borderId="23" xfId="0" applyNumberFormat="1" applyFill="1" applyBorder="1" applyAlignment="1" applyProtection="1">
      <alignment/>
      <protection locked="0"/>
    </xf>
    <xf numFmtId="0" fontId="0" fillId="6" borderId="60" xfId="0" applyFill="1" applyBorder="1" applyAlignment="1" applyProtection="1">
      <alignment horizontal="center"/>
      <protection hidden="1"/>
    </xf>
    <xf numFmtId="1" fontId="3" fillId="0" borderId="68" xfId="0" applyNumberFormat="1" applyFont="1" applyFill="1" applyBorder="1" applyAlignment="1" applyProtection="1">
      <alignment/>
      <protection hidden="1"/>
    </xf>
    <xf numFmtId="0" fontId="0" fillId="0" borderId="54" xfId="0" applyBorder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0" fillId="6" borderId="69" xfId="0" applyFill="1" applyBorder="1" applyAlignment="1" applyProtection="1">
      <alignment/>
      <protection hidden="1"/>
    </xf>
    <xf numFmtId="0" fontId="0" fillId="6" borderId="60" xfId="0" applyFill="1" applyBorder="1" applyAlignment="1" applyProtection="1">
      <alignment/>
      <protection hidden="1"/>
    </xf>
    <xf numFmtId="49" fontId="0" fillId="3" borderId="39" xfId="0" applyNumberFormat="1" applyFill="1" applyBorder="1" applyAlignment="1" applyProtection="1">
      <alignment/>
      <protection hidden="1"/>
    </xf>
    <xf numFmtId="49" fontId="0" fillId="3" borderId="33" xfId="0" applyNumberFormat="1" applyFill="1" applyBorder="1" applyAlignment="1" applyProtection="1">
      <alignment/>
      <protection hidden="1"/>
    </xf>
    <xf numFmtId="49" fontId="0" fillId="4" borderId="39" xfId="0" applyNumberFormat="1" applyFill="1" applyBorder="1" applyAlignment="1" applyProtection="1">
      <alignment/>
      <protection hidden="1"/>
    </xf>
    <xf numFmtId="49" fontId="0" fillId="4" borderId="33" xfId="0" applyNumberFormat="1" applyFill="1" applyBorder="1" applyAlignment="1" applyProtection="1">
      <alignment/>
      <protection hidden="1"/>
    </xf>
    <xf numFmtId="49" fontId="0" fillId="4" borderId="38" xfId="0" applyNumberFormat="1" applyFill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5" borderId="38" xfId="0" applyFill="1" applyBorder="1" applyAlignment="1" applyProtection="1">
      <alignment/>
      <protection hidden="1"/>
    </xf>
    <xf numFmtId="0" fontId="0" fillId="5" borderId="12" xfId="0" applyFill="1" applyBorder="1" applyAlignment="1" applyProtection="1">
      <alignment/>
      <protection hidden="1"/>
    </xf>
    <xf numFmtId="49" fontId="0" fillId="4" borderId="12" xfId="0" applyNumberFormat="1" applyFill="1" applyBorder="1" applyAlignment="1" applyProtection="1">
      <alignment/>
      <protection hidden="1"/>
    </xf>
    <xf numFmtId="0" fontId="0" fillId="0" borderId="49" xfId="0" applyBorder="1" applyAlignment="1" applyProtection="1">
      <alignment/>
      <protection hidden="1"/>
    </xf>
    <xf numFmtId="0" fontId="0" fillId="0" borderId="47" xfId="0" applyBorder="1" applyAlignment="1" applyProtection="1">
      <alignment/>
      <protection hidden="1"/>
    </xf>
    <xf numFmtId="0" fontId="0" fillId="6" borderId="0" xfId="0" applyFill="1" applyBorder="1" applyAlignment="1" applyProtection="1">
      <alignment/>
      <protection hidden="1"/>
    </xf>
    <xf numFmtId="0" fontId="0" fillId="0" borderId="50" xfId="0" applyBorder="1" applyAlignment="1" applyProtection="1">
      <alignment/>
      <protection hidden="1"/>
    </xf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3</xdr:row>
      <xdr:rowOff>28575</xdr:rowOff>
    </xdr:from>
    <xdr:to>
      <xdr:col>6</xdr:col>
      <xdr:colOff>390525</xdr:colOff>
      <xdr:row>14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514350"/>
          <a:ext cx="47053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17</xdr:row>
      <xdr:rowOff>76200</xdr:rowOff>
    </xdr:from>
    <xdr:to>
      <xdr:col>7</xdr:col>
      <xdr:colOff>523875</xdr:colOff>
      <xdr:row>28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2828925"/>
          <a:ext cx="56578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33</xdr:row>
      <xdr:rowOff>152400</xdr:rowOff>
    </xdr:from>
    <xdr:to>
      <xdr:col>7</xdr:col>
      <xdr:colOff>581025</xdr:colOff>
      <xdr:row>45</xdr:row>
      <xdr:rowOff>76200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5495925"/>
          <a:ext cx="582930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4"/>
  <sheetViews>
    <sheetView showZeros="0" workbookViewId="0" topLeftCell="A1">
      <selection activeCell="A7" sqref="A7:AK7"/>
    </sheetView>
  </sheetViews>
  <sheetFormatPr defaultColWidth="11.421875" defaultRowHeight="12.75"/>
  <cols>
    <col min="1" max="1" width="10.7109375" style="0" customWidth="1"/>
    <col min="2" max="2" width="9.28125" style="0" customWidth="1"/>
    <col min="3" max="3" width="5.421875" style="0" customWidth="1"/>
    <col min="4" max="4" width="3.8515625" style="0" customWidth="1"/>
    <col min="5" max="5" width="5.421875" style="0" customWidth="1"/>
    <col min="6" max="6" width="3.8515625" style="0" customWidth="1"/>
    <col min="7" max="7" width="4.28125" style="0" customWidth="1"/>
    <col min="8" max="8" width="3.140625" style="0" customWidth="1"/>
    <col min="9" max="9" width="5.421875" style="0" customWidth="1"/>
    <col min="10" max="10" width="3.8515625" style="0" customWidth="1"/>
    <col min="11" max="11" width="5.421875" style="0" customWidth="1"/>
    <col min="12" max="12" width="3.8515625" style="0" customWidth="1"/>
    <col min="13" max="13" width="2.00390625" style="0" customWidth="1"/>
    <col min="14" max="14" width="4.28125" style="0" customWidth="1"/>
    <col min="15" max="16" width="3.7109375" style="0" customWidth="1"/>
    <col min="17" max="26" width="5.28125" style="0" customWidth="1"/>
    <col min="27" max="27" width="5.7109375" style="0" customWidth="1"/>
    <col min="28" max="28" width="1.421875" style="0" customWidth="1"/>
    <col min="29" max="29" width="5.7109375" style="0" customWidth="1"/>
    <col min="30" max="30" width="1.421875" style="0" customWidth="1"/>
  </cols>
  <sheetData>
    <row r="1" spans="1:30" ht="15.75">
      <c r="A1" s="205" t="s">
        <v>44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</row>
    <row r="2" spans="1:30" ht="3.75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</row>
    <row r="3" spans="1:30" ht="11.25" customHeight="1">
      <c r="A3" s="284" t="s">
        <v>29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</row>
    <row r="4" spans="1:30" ht="7.5" customHeight="1">
      <c r="A4" s="284"/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</row>
    <row r="5" spans="1:30" ht="11.25" customHeight="1">
      <c r="A5" s="268"/>
      <c r="B5" s="268"/>
      <c r="C5" s="286" t="s">
        <v>31</v>
      </c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10"/>
      <c r="Z5" s="285"/>
      <c r="AA5" s="285"/>
      <c r="AB5" s="285"/>
      <c r="AC5" s="285"/>
      <c r="AD5" s="285"/>
    </row>
    <row r="6" spans="1:30" ht="11.25" customHeight="1">
      <c r="A6" s="284" t="s">
        <v>30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</row>
    <row r="7" spans="1:30" ht="15" customHeight="1" thickBot="1">
      <c r="A7" s="205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</row>
    <row r="8" spans="1:30" ht="13.5" thickTop="1">
      <c r="A8" s="268"/>
      <c r="B8" s="268"/>
      <c r="C8" s="268"/>
      <c r="D8" s="268"/>
      <c r="E8" s="268"/>
      <c r="F8" s="268"/>
      <c r="G8" s="268"/>
      <c r="H8" s="268"/>
      <c r="I8" s="268"/>
      <c r="J8" s="269"/>
      <c r="K8" s="287" t="s">
        <v>15</v>
      </c>
      <c r="L8" s="288"/>
      <c r="M8" s="288"/>
      <c r="N8" s="288"/>
      <c r="O8" s="288"/>
      <c r="P8" s="288"/>
      <c r="Q8" s="262">
        <v>50</v>
      </c>
      <c r="R8" s="262"/>
      <c r="S8" s="81" t="s">
        <v>3</v>
      </c>
      <c r="T8" s="283"/>
      <c r="U8" s="268"/>
      <c r="V8" s="268"/>
      <c r="W8" s="268"/>
      <c r="X8" s="268"/>
      <c r="Y8" s="268"/>
      <c r="Z8" s="268"/>
      <c r="AA8" s="268"/>
      <c r="AB8" s="268"/>
      <c r="AC8" s="268"/>
      <c r="AD8" s="268"/>
    </row>
    <row r="9" spans="1:30" ht="13.5" thickBot="1">
      <c r="A9" s="270"/>
      <c r="B9" s="270"/>
      <c r="C9" s="270"/>
      <c r="D9" s="270"/>
      <c r="E9" s="270"/>
      <c r="F9" s="270"/>
      <c r="G9" s="270"/>
      <c r="H9" s="270"/>
      <c r="I9" s="270"/>
      <c r="J9" s="271"/>
      <c r="K9" s="278" t="s">
        <v>16</v>
      </c>
      <c r="L9" s="279"/>
      <c r="M9" s="279"/>
      <c r="N9" s="279"/>
      <c r="O9" s="279"/>
      <c r="P9" s="279"/>
      <c r="Q9" s="280">
        <v>0</v>
      </c>
      <c r="R9" s="280"/>
      <c r="S9" s="82" t="s">
        <v>3</v>
      </c>
      <c r="T9" s="282">
        <f>Q8+Q9</f>
        <v>50</v>
      </c>
      <c r="U9" s="270"/>
      <c r="V9" s="270"/>
      <c r="W9" s="270"/>
      <c r="X9" s="270"/>
      <c r="Y9" s="270"/>
      <c r="Z9" s="270"/>
      <c r="AA9" s="270"/>
      <c r="AB9" s="270"/>
      <c r="AC9" s="270"/>
      <c r="AD9" s="270"/>
    </row>
    <row r="10" spans="1:30" ht="13.5" thickTop="1">
      <c r="A10" s="272" t="s">
        <v>69</v>
      </c>
      <c r="B10" s="214"/>
      <c r="C10" s="212" t="s">
        <v>0</v>
      </c>
      <c r="D10" s="263"/>
      <c r="E10" s="263"/>
      <c r="F10" s="263"/>
      <c r="G10" s="212" t="s">
        <v>19</v>
      </c>
      <c r="H10" s="214"/>
      <c r="I10" s="212" t="s">
        <v>24</v>
      </c>
      <c r="J10" s="213"/>
      <c r="K10" s="213"/>
      <c r="L10" s="214"/>
      <c r="M10" s="273" t="s">
        <v>70</v>
      </c>
      <c r="N10" s="274"/>
      <c r="O10" s="212" t="s">
        <v>76</v>
      </c>
      <c r="P10" s="267"/>
      <c r="Q10" s="281" t="s">
        <v>27</v>
      </c>
      <c r="R10" s="281"/>
      <c r="S10" s="281"/>
      <c r="T10" s="281"/>
      <c r="U10" s="281"/>
      <c r="V10" s="281"/>
      <c r="W10" s="281"/>
      <c r="X10" s="281"/>
      <c r="Y10" s="281"/>
      <c r="Z10" s="281"/>
      <c r="AA10" s="275" t="s">
        <v>18</v>
      </c>
      <c r="AB10" s="276"/>
      <c r="AC10" s="276"/>
      <c r="AD10" s="277"/>
    </row>
    <row r="11" spans="1:30" ht="12.75">
      <c r="A11" s="229" t="s">
        <v>78</v>
      </c>
      <c r="B11" s="211"/>
      <c r="C11" s="208" t="s">
        <v>17</v>
      </c>
      <c r="D11" s="210"/>
      <c r="E11" s="210"/>
      <c r="F11" s="211"/>
      <c r="G11" s="208" t="s">
        <v>21</v>
      </c>
      <c r="H11" s="209"/>
      <c r="I11" s="208" t="s">
        <v>25</v>
      </c>
      <c r="J11" s="215"/>
      <c r="K11" s="215"/>
      <c r="L11" s="209"/>
      <c r="M11" s="240" t="s">
        <v>73</v>
      </c>
      <c r="N11" s="241"/>
      <c r="O11" s="208" t="s">
        <v>8</v>
      </c>
      <c r="P11" s="226"/>
      <c r="Q11" s="230" t="s">
        <v>28</v>
      </c>
      <c r="R11" s="231"/>
      <c r="S11" s="231"/>
      <c r="T11" s="231"/>
      <c r="U11" s="231"/>
      <c r="V11" s="231"/>
      <c r="W11" s="231"/>
      <c r="X11" s="231"/>
      <c r="Y11" s="231"/>
      <c r="Z11" s="232"/>
      <c r="AA11" s="219">
        <f>Q8</f>
        <v>50</v>
      </c>
      <c r="AB11" s="220"/>
      <c r="AC11" s="221" t="s">
        <v>3</v>
      </c>
      <c r="AD11" s="222"/>
    </row>
    <row r="12" spans="1:30" ht="12.75">
      <c r="A12" s="229" t="s">
        <v>77</v>
      </c>
      <c r="B12" s="211"/>
      <c r="C12" s="208"/>
      <c r="D12" s="215"/>
      <c r="E12" s="215"/>
      <c r="F12" s="235"/>
      <c r="G12" s="208" t="s">
        <v>22</v>
      </c>
      <c r="H12" s="209"/>
      <c r="I12" s="208"/>
      <c r="J12" s="215"/>
      <c r="K12" s="215"/>
      <c r="L12" s="209"/>
      <c r="M12" s="240" t="s">
        <v>74</v>
      </c>
      <c r="N12" s="244"/>
      <c r="O12" s="208" t="s">
        <v>75</v>
      </c>
      <c r="P12" s="266"/>
      <c r="Q12" s="2">
        <v>0.8</v>
      </c>
      <c r="R12" s="78" t="s">
        <v>9</v>
      </c>
      <c r="S12" s="1">
        <v>1.7</v>
      </c>
      <c r="T12" s="78" t="s">
        <v>9</v>
      </c>
      <c r="U12" s="1">
        <v>3</v>
      </c>
      <c r="V12" s="78" t="s">
        <v>9</v>
      </c>
      <c r="W12" s="1">
        <v>5</v>
      </c>
      <c r="X12" s="78" t="s">
        <v>9</v>
      </c>
      <c r="Y12" s="1">
        <v>10</v>
      </c>
      <c r="Z12" s="78" t="s">
        <v>9</v>
      </c>
      <c r="AA12" s="223" t="s">
        <v>26</v>
      </c>
      <c r="AB12" s="224"/>
      <c r="AC12" s="224"/>
      <c r="AD12" s="225"/>
    </row>
    <row r="13" spans="1:30" ht="13.5" thickBot="1">
      <c r="A13" s="227"/>
      <c r="B13" s="228"/>
      <c r="C13" s="216" t="s">
        <v>1</v>
      </c>
      <c r="D13" s="264"/>
      <c r="E13" s="206" t="s">
        <v>2</v>
      </c>
      <c r="F13" s="207"/>
      <c r="G13" s="233" t="s">
        <v>23</v>
      </c>
      <c r="H13" s="234"/>
      <c r="I13" s="216" t="s">
        <v>1</v>
      </c>
      <c r="J13" s="217"/>
      <c r="K13" s="206" t="s">
        <v>2</v>
      </c>
      <c r="L13" s="218"/>
      <c r="M13" s="247"/>
      <c r="N13" s="248"/>
      <c r="O13" s="216"/>
      <c r="P13" s="265"/>
      <c r="Q13" s="80" t="s">
        <v>1</v>
      </c>
      <c r="R13" s="77" t="s">
        <v>2</v>
      </c>
      <c r="S13" s="79" t="s">
        <v>1</v>
      </c>
      <c r="T13" s="77" t="s">
        <v>2</v>
      </c>
      <c r="U13" s="79" t="s">
        <v>1</v>
      </c>
      <c r="V13" s="77" t="s">
        <v>2</v>
      </c>
      <c r="W13" s="79" t="s">
        <v>1</v>
      </c>
      <c r="X13" s="77" t="s">
        <v>2</v>
      </c>
      <c r="Y13" s="79" t="s">
        <v>1</v>
      </c>
      <c r="Z13" s="77" t="s">
        <v>2</v>
      </c>
      <c r="AA13" s="236" t="s">
        <v>1</v>
      </c>
      <c r="AB13" s="237"/>
      <c r="AC13" s="238" t="s">
        <v>2</v>
      </c>
      <c r="AD13" s="239"/>
    </row>
    <row r="14" spans="1:30" ht="18.75" customHeight="1">
      <c r="A14" s="245" t="s">
        <v>4</v>
      </c>
      <c r="B14" s="246"/>
      <c r="C14" s="8">
        <v>24</v>
      </c>
      <c r="D14" s="9" t="s">
        <v>3</v>
      </c>
      <c r="E14" s="92">
        <v>36</v>
      </c>
      <c r="F14" s="10" t="s">
        <v>3</v>
      </c>
      <c r="G14" s="113">
        <v>0</v>
      </c>
      <c r="H14" s="93" t="s">
        <v>20</v>
      </c>
      <c r="I14" s="8">
        <f aca="true" t="shared" si="0" ref="I14:I19">C14+(C14/100*G14)</f>
        <v>24</v>
      </c>
      <c r="J14" s="9" t="s">
        <v>3</v>
      </c>
      <c r="K14" s="92">
        <f aca="true" t="shared" si="1" ref="K14:K19">E14+(E14/100*G14)</f>
        <v>36</v>
      </c>
      <c r="L14" s="100" t="s">
        <v>3</v>
      </c>
      <c r="M14" s="65" t="str">
        <f aca="true" t="shared" si="2" ref="M14:M19">IF(K14=0,0,"1:")</f>
        <v>1:</v>
      </c>
      <c r="N14" s="30">
        <f aca="true" t="shared" si="3" ref="N14:N19">IF(I14=0,0,K14/I14)</f>
        <v>1.5</v>
      </c>
      <c r="O14" s="6">
        <f aca="true" t="shared" si="4" ref="O14:O19">2*I14</f>
        <v>48</v>
      </c>
      <c r="P14" s="7" t="s">
        <v>3</v>
      </c>
      <c r="Q14" s="11">
        <f>(I14/T9)*((Q12-(((T9/1000)*Q12)/(Q12-(T9/1000))))-(T9/1000))</f>
        <v>0.3344</v>
      </c>
      <c r="R14" s="12">
        <f>(K14/T9)*((Q12-(((T9/1000)*Q12)/(Q12-(T9/1000))))-(T9/1000))</f>
        <v>0.5015999999999999</v>
      </c>
      <c r="S14" s="13">
        <f>(I14/T9)*((S12-(((T9/1000)*S12)/(S12-(T9/1000))))-(T9/1000))</f>
        <v>0.7672727272727272</v>
      </c>
      <c r="T14" s="12">
        <f>(K14/T9)*((S12-(((T9/1000)*S12)/(S12-(T9/1000))))-(T9/1000))</f>
        <v>1.1509090909090909</v>
      </c>
      <c r="U14" s="13">
        <f>(I14/T9)*((U12-(((T9/1000)*U12)/(U12-(T9/1000))))-(T9/1000))</f>
        <v>1.3915932203389831</v>
      </c>
      <c r="V14" s="12">
        <f>(K14/T9)*((U12-(((T9/1000)*U12)/(U12-(T9/1000))))-(T9/1000))</f>
        <v>2.087389830508475</v>
      </c>
      <c r="W14" s="13">
        <f>(I14/T9)*((W12-(((T9/1000)*W12)/(W12-(T9/1000))))-(T9/1000))</f>
        <v>2.351757575757576</v>
      </c>
      <c r="X14" s="12">
        <f>(K14/T9)*((W12-(((T9/1000)*W12)/(W12-(T9/1000))))-(T9/1000))</f>
        <v>3.527636363636364</v>
      </c>
      <c r="Y14" s="13">
        <f>(I14/T9)*((Y12-(((T9/1000)*Y12)/(Y12-(T9/1000))))-(T9/1000))</f>
        <v>4.751879396984924</v>
      </c>
      <c r="Z14" s="12">
        <f>(K14/T9)*((Y12-(((T9/1000)*Y12)/(Y12-(T9/1000))))-(T9/1000))</f>
        <v>7.127819095477386</v>
      </c>
      <c r="AA14" s="130">
        <f>(2*ATAN(I14/(2*T9)))*180/PI()</f>
        <v>26.991466561591626</v>
      </c>
      <c r="AB14" s="14" t="s">
        <v>14</v>
      </c>
      <c r="AC14" s="122">
        <f>(2*ATAN(K14/(2*T9)))*180/PI()</f>
        <v>39.597752709049864</v>
      </c>
      <c r="AD14" s="15" t="s">
        <v>14</v>
      </c>
    </row>
    <row r="15" spans="1:30" ht="18.75" customHeight="1">
      <c r="A15" s="249" t="s">
        <v>5</v>
      </c>
      <c r="B15" s="250"/>
      <c r="C15" s="19">
        <v>45</v>
      </c>
      <c r="D15" s="20" t="s">
        <v>3</v>
      </c>
      <c r="E15" s="88">
        <v>60</v>
      </c>
      <c r="F15" s="21" t="s">
        <v>3</v>
      </c>
      <c r="G15" s="114">
        <v>0</v>
      </c>
      <c r="H15" s="94" t="s">
        <v>20</v>
      </c>
      <c r="I15" s="19">
        <f t="shared" si="0"/>
        <v>45</v>
      </c>
      <c r="J15" s="20" t="s">
        <v>3</v>
      </c>
      <c r="K15" s="88">
        <f t="shared" si="1"/>
        <v>60</v>
      </c>
      <c r="L15" s="102" t="s">
        <v>3</v>
      </c>
      <c r="M15" s="66" t="str">
        <f t="shared" si="2"/>
        <v>1:</v>
      </c>
      <c r="N15" s="16">
        <f t="shared" si="3"/>
        <v>1.3333333333333333</v>
      </c>
      <c r="O15" s="17">
        <f t="shared" si="4"/>
        <v>90</v>
      </c>
      <c r="P15" s="18" t="s">
        <v>3</v>
      </c>
      <c r="Q15" s="22">
        <f>(I15/T9)*((Q12-(((T9/1000)*Q12)/(Q12-(T9/1000))))-(T9/1000))</f>
        <v>0.627</v>
      </c>
      <c r="R15" s="23">
        <f>(K15/T9)*((Q12-(((T9/1000)*Q12)/(Q12-(T9/1000))))-(T9/1000))</f>
        <v>0.836</v>
      </c>
      <c r="S15" s="24">
        <f>(I15/T9)*((S12-(((T9/1000)*S12)/(S12-(T9/1000))))-(T9/1000))</f>
        <v>1.4386363636363635</v>
      </c>
      <c r="T15" s="25">
        <f>(K15/T9)*((S12-(((T9/1000)*S12)/(S12-(T9/1000))))-(T9/1000))</f>
        <v>1.918181818181818</v>
      </c>
      <c r="U15" s="24">
        <f>(I15/T9)*((U12-(((T9/1000)*U12)/(U12-(T9/1000))))-(T9/1000))</f>
        <v>2.6092372881355934</v>
      </c>
      <c r="V15" s="25">
        <f>(K15/T9)*((U12-(((T9/1000)*U12)/(U12-(T9/1000))))-(T9/1000))</f>
        <v>3.4789830508474577</v>
      </c>
      <c r="W15" s="24">
        <f>(I15/T9)*((W12-(((T9/1000)*W12)/(W12-(T9/1000))))-(T9/1000))</f>
        <v>4.409545454545455</v>
      </c>
      <c r="X15" s="25">
        <f>(K15/T9)*((W12-(((T9/1000)*W12)/(W12-(T9/1000))))-(T9/1000))</f>
        <v>5.87939393939394</v>
      </c>
      <c r="Y15" s="24">
        <f>(I15/T9)*((Y12-(((T9/1000)*Y12)/(Y12-(T9/1000))))-(T9/1000))</f>
        <v>8.909773869346733</v>
      </c>
      <c r="Z15" s="25">
        <f>(K15/T9)*((Y12-(((T9/1000)*Y12)/(Y12-(T9/1000))))-(T9/1000))</f>
        <v>11.879698492462309</v>
      </c>
      <c r="AA15" s="131">
        <f>(2*ATAN(I15/(2*T9)))*180/PI()</f>
        <v>48.45549063590834</v>
      </c>
      <c r="AB15" s="27" t="s">
        <v>14</v>
      </c>
      <c r="AC15" s="123">
        <f>(2*ATAN(K15/(2*T9)))*180/PI()</f>
        <v>61.92751306414704</v>
      </c>
      <c r="AD15" s="29" t="s">
        <v>14</v>
      </c>
    </row>
    <row r="16" spans="1:30" ht="18.75" customHeight="1">
      <c r="A16" s="251" t="s">
        <v>6</v>
      </c>
      <c r="B16" s="252"/>
      <c r="C16" s="33">
        <v>60</v>
      </c>
      <c r="D16" s="34" t="s">
        <v>3</v>
      </c>
      <c r="E16" s="89">
        <v>60</v>
      </c>
      <c r="F16" s="35" t="s">
        <v>3</v>
      </c>
      <c r="G16" s="114">
        <v>0</v>
      </c>
      <c r="H16" s="95" t="s">
        <v>20</v>
      </c>
      <c r="I16" s="33">
        <f t="shared" si="0"/>
        <v>60</v>
      </c>
      <c r="J16" s="34" t="s">
        <v>3</v>
      </c>
      <c r="K16" s="89">
        <f t="shared" si="1"/>
        <v>60</v>
      </c>
      <c r="L16" s="101" t="s">
        <v>3</v>
      </c>
      <c r="M16" s="65" t="str">
        <f t="shared" si="2"/>
        <v>1:</v>
      </c>
      <c r="N16" s="30">
        <f t="shared" si="3"/>
        <v>1</v>
      </c>
      <c r="O16" s="31">
        <f t="shared" si="4"/>
        <v>120</v>
      </c>
      <c r="P16" s="32" t="s">
        <v>3</v>
      </c>
      <c r="Q16" s="11">
        <f>(I16/T9)*((Q12-(((T9/1000)*Q12)/(Q12-(T9/1000))))-(T9/1000))</f>
        <v>0.836</v>
      </c>
      <c r="R16" s="12">
        <f>(K16/T9)*((Q12-(((T9/1000)*Q12)/(Q12-(T9/1000))))-(T9/1000))</f>
        <v>0.836</v>
      </c>
      <c r="S16" s="13">
        <f>(I16/T9)*((S12-(((T9/1000)*S12)/(S12-(T9/1000))))-(T9/1000))</f>
        <v>1.918181818181818</v>
      </c>
      <c r="T16" s="12">
        <f>(K16/T9)*((S12-(((T9/1000)*S12)/(S12-(T9/1000))))-(T9/1000))</f>
        <v>1.918181818181818</v>
      </c>
      <c r="U16" s="13">
        <f>(I16/T9)*((U12-(((T9/1000)*U12)/(U12-(T9/1000))))-(T9/1000))</f>
        <v>3.4789830508474577</v>
      </c>
      <c r="V16" s="12">
        <f>(K16/T9)*((U12-(((T9/1000)*U12)/(U12-(T9/1000))))-(T9/1000))</f>
        <v>3.4789830508474577</v>
      </c>
      <c r="W16" s="13">
        <f>(I16/T9)*((W12-(((T9/1000)*W12)/(W12-(T9/1000))))-(T9/1000))</f>
        <v>5.87939393939394</v>
      </c>
      <c r="X16" s="12">
        <f>(K16/T9)*((W12-(((T9/1000)*W12)/(W12-(T9/1000))))-(T9/1000))</f>
        <v>5.87939393939394</v>
      </c>
      <c r="Y16" s="13">
        <f>(I16/T9)*((Y12-(((T9/1000)*Y12)/(Y12-(T9/1000))))-(T9/1000))</f>
        <v>11.879698492462309</v>
      </c>
      <c r="Z16" s="12">
        <f>(K16/T9)*((Y12-(((T9/1000)*Y12)/(Y12-(T9/1000))))-(T9/1000))</f>
        <v>11.879698492462309</v>
      </c>
      <c r="AA16" s="132">
        <f>(2*ATAN(I16/(2*T9)))*180/PI()</f>
        <v>61.92751306414704</v>
      </c>
      <c r="AB16" s="37" t="s">
        <v>14</v>
      </c>
      <c r="AC16" s="124">
        <f>(2*ATAN(K16/(2*T9)))*180/PI()</f>
        <v>61.92751306414704</v>
      </c>
      <c r="AD16" s="39" t="s">
        <v>14</v>
      </c>
    </row>
    <row r="17" spans="1:30" ht="18.75" customHeight="1">
      <c r="A17" s="249" t="s">
        <v>51</v>
      </c>
      <c r="B17" s="250"/>
      <c r="C17" s="19">
        <v>60</v>
      </c>
      <c r="D17" s="20" t="s">
        <v>3</v>
      </c>
      <c r="E17" s="88">
        <v>90</v>
      </c>
      <c r="F17" s="21" t="s">
        <v>3</v>
      </c>
      <c r="G17" s="114">
        <v>0</v>
      </c>
      <c r="H17" s="94" t="s">
        <v>20</v>
      </c>
      <c r="I17" s="19">
        <f t="shared" si="0"/>
        <v>60</v>
      </c>
      <c r="J17" s="20" t="s">
        <v>3</v>
      </c>
      <c r="K17" s="88">
        <f t="shared" si="1"/>
        <v>90</v>
      </c>
      <c r="L17" s="102" t="s">
        <v>3</v>
      </c>
      <c r="M17" s="66" t="str">
        <f t="shared" si="2"/>
        <v>1:</v>
      </c>
      <c r="N17" s="16">
        <f t="shared" si="3"/>
        <v>1.5</v>
      </c>
      <c r="O17" s="40">
        <f t="shared" si="4"/>
        <v>120</v>
      </c>
      <c r="P17" s="18" t="s">
        <v>3</v>
      </c>
      <c r="Q17" s="22">
        <f>(I17/T9)*((Q12-(((T9/1000)*Q12)/(Q12-(T9/1000))))-(T9/1000))</f>
        <v>0.836</v>
      </c>
      <c r="R17" s="25">
        <f>(K17/T9)*((Q12-(((T9/1000)*Q12)/(Q12-(T9/1000))))-(T9/1000))</f>
        <v>1.254</v>
      </c>
      <c r="S17" s="24">
        <f>(I17/T9)*((S12-(((T9/1000)*S12)/(S12-(T9/1000))))-(T9/1000))</f>
        <v>1.918181818181818</v>
      </c>
      <c r="T17" s="25">
        <f>(K17/T9)*((S12-(((T9/1000)*S12)/(S12-(T9/1000))))-(T9/1000))</f>
        <v>2.877272727272727</v>
      </c>
      <c r="U17" s="24">
        <f>(I17/T9)*((U12-(((T9/1000)*U12)/(U12-(T9/1000))))-(T9/1000))</f>
        <v>3.4789830508474577</v>
      </c>
      <c r="V17" s="25">
        <f>(K17/T9)*((U12-(((T9/1000)*U12)/(U12-(T9/1000))))-(T9/1000))</f>
        <v>5.218474576271187</v>
      </c>
      <c r="W17" s="24">
        <f>(I17/T9)*((W12-(((T9/1000)*W12)/(W12-(T9/1000))))-(T9/1000))</f>
        <v>5.87939393939394</v>
      </c>
      <c r="X17" s="25">
        <f>(K17/T9)*((W12-(((T9/1000)*W12)/(W12-(T9/1000))))-(T9/1000))</f>
        <v>8.81909090909091</v>
      </c>
      <c r="Y17" s="24">
        <f>(I17/T9)*((Y12-(((T9/1000)*Y12)/(Y12-(T9/1000))))-(T9/1000))</f>
        <v>11.879698492462309</v>
      </c>
      <c r="Z17" s="25">
        <f>(K17/T9)*((Y12-(((T9/1000)*Y12)/(Y12-(T9/1000))))-(T9/1000))</f>
        <v>17.819547738693466</v>
      </c>
      <c r="AA17" s="131">
        <f>(2*ATAN(I17/(2*T9)))*180/PI()</f>
        <v>61.92751306414704</v>
      </c>
      <c r="AB17" s="27" t="s">
        <v>14</v>
      </c>
      <c r="AC17" s="125">
        <f>(2*ATAN(K17/(2*T9)))*180/PI()</f>
        <v>83.97442499163333</v>
      </c>
      <c r="AD17" s="29" t="s">
        <v>14</v>
      </c>
    </row>
    <row r="18" spans="1:30" ht="18.75" customHeight="1">
      <c r="A18" s="251" t="s">
        <v>10</v>
      </c>
      <c r="B18" s="252"/>
      <c r="C18" s="33">
        <v>90</v>
      </c>
      <c r="D18" s="34" t="s">
        <v>3</v>
      </c>
      <c r="E18" s="89">
        <v>120</v>
      </c>
      <c r="F18" s="35" t="s">
        <v>3</v>
      </c>
      <c r="G18" s="114">
        <v>0</v>
      </c>
      <c r="H18" s="95" t="s">
        <v>20</v>
      </c>
      <c r="I18" s="33">
        <f t="shared" si="0"/>
        <v>90</v>
      </c>
      <c r="J18" s="34" t="s">
        <v>3</v>
      </c>
      <c r="K18" s="89">
        <f t="shared" si="1"/>
        <v>120</v>
      </c>
      <c r="L18" s="101" t="s">
        <v>3</v>
      </c>
      <c r="M18" s="65" t="str">
        <f t="shared" si="2"/>
        <v>1:</v>
      </c>
      <c r="N18" s="30">
        <f t="shared" si="3"/>
        <v>1.3333333333333333</v>
      </c>
      <c r="O18" s="31">
        <f t="shared" si="4"/>
        <v>180</v>
      </c>
      <c r="P18" s="32" t="s">
        <v>3</v>
      </c>
      <c r="Q18" s="11">
        <f>(I18/T9)*((Q12-(((T9/1000)*Q12)/(Q12-(T9/1000))))-(T9/1000))</f>
        <v>1.254</v>
      </c>
      <c r="R18" s="12">
        <f>(K18/T9)*((Q12-(((T9/1000)*Q12)/(Q12-(T9/1000))))-(T9/1000))</f>
        <v>1.672</v>
      </c>
      <c r="S18" s="13">
        <f>(I18/T9)*((S12-(((T9/1000)*S12)/(S12-(T9/1000))))-(T9/1000))</f>
        <v>2.877272727272727</v>
      </c>
      <c r="T18" s="12">
        <f>(K18/T9)*((S12-(((T9/1000)*S12)/(S12-(T9/1000))))-(T9/1000))</f>
        <v>3.836363636363636</v>
      </c>
      <c r="U18" s="13">
        <f>(I18/T9)*((U12-(((T9/1000)*U12)/(U12-(T9/1000))))-(T9/1000))</f>
        <v>5.218474576271187</v>
      </c>
      <c r="V18" s="12">
        <f>(K18/T9)*((U12-(((T9/1000)*U12)/(U12-(T9/1000))))-(T9/1000))</f>
        <v>6.9579661016949155</v>
      </c>
      <c r="W18" s="13">
        <f>(I18/T9)*((W12-(((T9/1000)*W12)/(W12-(T9/1000))))-(T9/1000))</f>
        <v>8.81909090909091</v>
      </c>
      <c r="X18" s="12">
        <f>(K18/T9)*((W12-(((T9/1000)*W12)/(W12-(T9/1000))))-(T9/1000))</f>
        <v>11.75878787878788</v>
      </c>
      <c r="Y18" s="13">
        <f>(I18/T9)*((Y12-(((T9/1000)*Y12)/(Y12-(T9/1000))))-(T9/1000))</f>
        <v>17.819547738693466</v>
      </c>
      <c r="Z18" s="12">
        <f>(K18/T9)*((Y12-(((T9/1000)*Y12)/(Y12-(T9/1000))))-(T9/1000))</f>
        <v>23.759396984924617</v>
      </c>
      <c r="AA18" s="132">
        <f>(2*ATAN(I18/(2*T9)))*180/PI()</f>
        <v>83.97442499163333</v>
      </c>
      <c r="AB18" s="37" t="s">
        <v>14</v>
      </c>
      <c r="AC18" s="124">
        <f>(2*ATAN(K18/(2*T9)))*180/PI()</f>
        <v>100.38885781546962</v>
      </c>
      <c r="AD18" s="39" t="s">
        <v>14</v>
      </c>
    </row>
    <row r="19" spans="1:30" ht="18.75" customHeight="1">
      <c r="A19" s="249" t="s">
        <v>11</v>
      </c>
      <c r="B19" s="250"/>
      <c r="C19" s="19">
        <v>130</v>
      </c>
      <c r="D19" s="20" t="s">
        <v>3</v>
      </c>
      <c r="E19" s="88">
        <v>180</v>
      </c>
      <c r="F19" s="21" t="s">
        <v>3</v>
      </c>
      <c r="G19" s="114">
        <v>0</v>
      </c>
      <c r="H19" s="94" t="s">
        <v>20</v>
      </c>
      <c r="I19" s="19">
        <f t="shared" si="0"/>
        <v>130</v>
      </c>
      <c r="J19" s="20" t="s">
        <v>3</v>
      </c>
      <c r="K19" s="88">
        <f t="shared" si="1"/>
        <v>180</v>
      </c>
      <c r="L19" s="102" t="s">
        <v>3</v>
      </c>
      <c r="M19" s="66" t="str">
        <f t="shared" si="2"/>
        <v>1:</v>
      </c>
      <c r="N19" s="16">
        <f t="shared" si="3"/>
        <v>1.3846153846153846</v>
      </c>
      <c r="O19" s="40">
        <f t="shared" si="4"/>
        <v>260</v>
      </c>
      <c r="P19" s="18" t="s">
        <v>3</v>
      </c>
      <c r="Q19" s="22">
        <f>(I19/T9)*((Q12-(((T9/1000)*Q12)/(Q12-(T9/1000))))-(T9/1000))</f>
        <v>1.8113333333333335</v>
      </c>
      <c r="R19" s="25">
        <f>(K19/T9)*((Q12-(((T9/1000)*Q12)/(Q12-(T9/1000))))-(T9/1000))</f>
        <v>2.508</v>
      </c>
      <c r="S19" s="24">
        <f>(I19/T9)*((S12-(((T9/1000)*S12)/(S12-(T9/1000))))-(T9/1000))</f>
        <v>4.156060606060606</v>
      </c>
      <c r="T19" s="25">
        <f>(K19/T9)*((S12-(((T9/1000)*S12)/(S12-(T9/1000))))-(T9/1000))</f>
        <v>5.754545454545454</v>
      </c>
      <c r="U19" s="24">
        <f>(I19/T9)*((U12-(((T9/1000)*U12)/(U12-(T9/1000))))-(T9/1000))</f>
        <v>7.537796610169493</v>
      </c>
      <c r="V19" s="25">
        <f>(K19/T9)*((U12-(((T9/1000)*U12)/(U12-(T9/1000))))-(T9/1000))</f>
        <v>10.436949152542374</v>
      </c>
      <c r="W19" s="24">
        <f>(I19/T9)*((W12-(((T9/1000)*W12)/(W12-(T9/1000))))-(T9/1000))</f>
        <v>12.738686868686871</v>
      </c>
      <c r="X19" s="25">
        <f>(K19/T9)*((W12-(((T9/1000)*W12)/(W12-(T9/1000))))-(T9/1000))</f>
        <v>17.63818181818182</v>
      </c>
      <c r="Y19" s="24">
        <f>(I19/T9)*((Y12-(((T9/1000)*Y12)/(Y12-(T9/1000))))-(T9/1000))</f>
        <v>25.739346733668338</v>
      </c>
      <c r="Z19" s="25">
        <f>(K19/T9)*((Y12-(((T9/1000)*Y12)/(Y12-(T9/1000))))-(T9/1000))</f>
        <v>35.63909547738693</v>
      </c>
      <c r="AA19" s="131">
        <f>(2*ATAN(I19/(2*T9)))*180/PI()</f>
        <v>104.86281594234502</v>
      </c>
      <c r="AB19" s="27" t="s">
        <v>14</v>
      </c>
      <c r="AC19" s="125">
        <f>(2*ATAN(K19/(2*T9)))*180/PI()</f>
        <v>121.89079180184572</v>
      </c>
      <c r="AD19" s="29" t="s">
        <v>14</v>
      </c>
    </row>
    <row r="20" spans="1:30" ht="18.75" customHeight="1">
      <c r="A20" s="253" t="s">
        <v>12</v>
      </c>
      <c r="B20" s="254"/>
      <c r="C20" s="33">
        <v>180</v>
      </c>
      <c r="D20" s="34" t="s">
        <v>3</v>
      </c>
      <c r="E20" s="89">
        <v>240</v>
      </c>
      <c r="F20" s="35" t="s">
        <v>3</v>
      </c>
      <c r="G20" s="115">
        <v>0</v>
      </c>
      <c r="H20" s="97" t="s">
        <v>20</v>
      </c>
      <c r="I20" s="33">
        <f aca="true" t="shared" si="5" ref="I20:I25">C20+(C20/100*G20)</f>
        <v>180</v>
      </c>
      <c r="J20" s="34" t="s">
        <v>3</v>
      </c>
      <c r="K20" s="89">
        <f aca="true" t="shared" si="6" ref="K20:K25">E20+(E20/100*G20)</f>
        <v>240</v>
      </c>
      <c r="L20" s="101" t="s">
        <v>3</v>
      </c>
      <c r="M20" s="65" t="str">
        <f aca="true" t="shared" si="7" ref="M20:M25">IF(K20=0,0,"1:")</f>
        <v>1:</v>
      </c>
      <c r="N20" s="30">
        <f aca="true" t="shared" si="8" ref="N20:N25">IF(I20=0,0,K20/I20)</f>
        <v>1.3333333333333333</v>
      </c>
      <c r="O20" s="31">
        <f aca="true" t="shared" si="9" ref="O20:O25">2*I20</f>
        <v>360</v>
      </c>
      <c r="P20" s="32" t="s">
        <v>3</v>
      </c>
      <c r="Q20" s="11">
        <f>(I20/T9)*((Q12-(((T9/1000)*Q12)/(Q12-(T9/1000))))-(T9/1000))</f>
        <v>2.508</v>
      </c>
      <c r="R20" s="12">
        <f>(K20/T9)*((Q12-(((T9/1000)*Q12)/(Q12-(T9/1000))))-(T9/1000))</f>
        <v>3.344</v>
      </c>
      <c r="S20" s="13">
        <f>(I20/T9)*((S12-(((T9/1000)*S12)/(S12-(T9/1000))))-(T9/1000))</f>
        <v>5.754545454545454</v>
      </c>
      <c r="T20" s="12">
        <f>(K20/T9)*((S12-(((T9/1000)*S12)/(S12-(T9/1000))))-(T9/1000))</f>
        <v>7.672727272727272</v>
      </c>
      <c r="U20" s="13">
        <f>(I20/T9)*((U12-(((T9/1000)*U12)/(U12-(T9/1000))))-(T9/1000))</f>
        <v>10.436949152542374</v>
      </c>
      <c r="V20" s="12">
        <f>(K20/T9)*((U12-(((T9/1000)*U12)/(U12-(T9/1000))))-(T9/1000))</f>
        <v>13.915932203389831</v>
      </c>
      <c r="W20" s="13">
        <f>(I20/T9)*((W12-(((T9/1000)*W12)/(W12-(T9/1000))))-(T9/1000))</f>
        <v>17.63818181818182</v>
      </c>
      <c r="X20" s="12">
        <f>(K20/T9)*((W12-(((T9/1000)*W12)/(W12-(T9/1000))))-(T9/1000))</f>
        <v>23.51757575757576</v>
      </c>
      <c r="Y20" s="13">
        <f>(I20/T9)*((Y12-(((T9/1000)*Y12)/(Y12-(T9/1000))))-(T9/1000))</f>
        <v>35.63909547738693</v>
      </c>
      <c r="Z20" s="12">
        <f>(K20/T9)*((Y12-(((T9/1000)*Y12)/(Y12-(T9/1000))))-(T9/1000))</f>
        <v>47.518793969849234</v>
      </c>
      <c r="AA20" s="133">
        <f>(2*ATAN(I20/(2*T9)))*180/PI()</f>
        <v>121.89079180184572</v>
      </c>
      <c r="AB20" s="37" t="s">
        <v>14</v>
      </c>
      <c r="AC20" s="127">
        <f>(2*ATAN(K20/(2*T9)))*180/PI()</f>
        <v>134.76027010391914</v>
      </c>
      <c r="AD20" s="39" t="s">
        <v>14</v>
      </c>
    </row>
    <row r="21" spans="1:30" ht="7.5" customHeight="1">
      <c r="A21" s="258"/>
      <c r="B21" s="259"/>
      <c r="C21" s="57"/>
      <c r="D21" s="58"/>
      <c r="E21" s="87"/>
      <c r="F21" s="48"/>
      <c r="G21" s="142"/>
      <c r="H21" s="135"/>
      <c r="I21" s="57"/>
      <c r="J21" s="58"/>
      <c r="K21" s="87"/>
      <c r="L21" s="50"/>
      <c r="M21" s="136"/>
      <c r="N21" s="43"/>
      <c r="O21" s="61"/>
      <c r="P21" s="45"/>
      <c r="Q21" s="137"/>
      <c r="R21" s="138"/>
      <c r="S21" s="139"/>
      <c r="T21" s="138"/>
      <c r="U21" s="139"/>
      <c r="V21" s="138"/>
      <c r="W21" s="139"/>
      <c r="X21" s="138"/>
      <c r="Y21" s="139"/>
      <c r="Z21" s="138"/>
      <c r="AA21" s="140"/>
      <c r="AB21" s="52"/>
      <c r="AC21" s="141"/>
      <c r="AD21" s="53"/>
    </row>
    <row r="22" spans="1:30" ht="18.75" customHeight="1">
      <c r="A22" s="242"/>
      <c r="B22" s="243"/>
      <c r="C22" s="3"/>
      <c r="D22" s="34" t="s">
        <v>3</v>
      </c>
      <c r="E22" s="90"/>
      <c r="F22" s="35" t="s">
        <v>3</v>
      </c>
      <c r="G22" s="114">
        <v>0</v>
      </c>
      <c r="H22" s="95" t="s">
        <v>20</v>
      </c>
      <c r="I22" s="33">
        <f t="shared" si="5"/>
        <v>0</v>
      </c>
      <c r="J22" s="34" t="s">
        <v>3</v>
      </c>
      <c r="K22" s="89">
        <f t="shared" si="6"/>
        <v>0</v>
      </c>
      <c r="L22" s="101" t="s">
        <v>3</v>
      </c>
      <c r="M22" s="65">
        <f t="shared" si="7"/>
        <v>0</v>
      </c>
      <c r="N22" s="30">
        <f t="shared" si="8"/>
        <v>0</v>
      </c>
      <c r="O22" s="31">
        <f t="shared" si="9"/>
        <v>0</v>
      </c>
      <c r="P22" s="32" t="s">
        <v>3</v>
      </c>
      <c r="Q22" s="11">
        <f>(I22/T9)*((Q12-(((T9/1000)*Q12)/(Q12-(T9/1000))))-(T9/1000))</f>
        <v>0</v>
      </c>
      <c r="R22" s="12">
        <f>(K22/T9)*((Q12-(((T9/1000)*Q12)/(Q12-(T9/1000))))-(T9/1000))</f>
        <v>0</v>
      </c>
      <c r="S22" s="13">
        <f>(I22/T9)*((S12-(((T9/1000)*S12)/(S12-(T9/1000))))-(T9/1000))</f>
        <v>0</v>
      </c>
      <c r="T22" s="12">
        <f>(K22/T9)*((S12-(((T9/1000)*S12)/(S12-(T9/1000))))-(T9/1000))</f>
        <v>0</v>
      </c>
      <c r="U22" s="13">
        <f>(I22/T9)*((U12-(((T9/1000)*U12)/(U12-(T9/1000))))-(T9/1000))</f>
        <v>0</v>
      </c>
      <c r="V22" s="12">
        <f>(K22/T9)*((U12-(((T9/1000)*U12)/(U12-(T9/1000))))-(T9/1000))</f>
        <v>0</v>
      </c>
      <c r="W22" s="13">
        <f>(I22/T9)*((W12-(((T9/1000)*W12)/(W12-(T9/1000))))-(T9/1000))</f>
        <v>0</v>
      </c>
      <c r="X22" s="12">
        <f>(K22/T9)*((W12-(((T9/1000)*W12)/(W12-(T9/1000))))-(T9/1000))</f>
        <v>0</v>
      </c>
      <c r="Y22" s="13">
        <f>(I22/T9)*((Y12-(((T9/1000)*Y12)/(Y12-(T9/1000))))-(T9/1000))</f>
        <v>0</v>
      </c>
      <c r="Z22" s="12">
        <f>(K22/T9)*((Y12-(((T9/1000)*Y12)/(Y12-(T9/1000))))-(T9/1000))</f>
        <v>0</v>
      </c>
      <c r="AA22" s="132">
        <f>(2*ATAN(I22/(2*T9)))*180/PI()</f>
        <v>0</v>
      </c>
      <c r="AB22" s="37" t="s">
        <v>14</v>
      </c>
      <c r="AC22" s="124">
        <f>(2*ATAN(K22/(2*T9)))*180/PI()</f>
        <v>0</v>
      </c>
      <c r="AD22" s="39" t="s">
        <v>14</v>
      </c>
    </row>
    <row r="23" spans="1:30" ht="18.75" customHeight="1">
      <c r="A23" s="255"/>
      <c r="B23" s="257"/>
      <c r="C23" s="3"/>
      <c r="D23" s="20" t="s">
        <v>3</v>
      </c>
      <c r="E23" s="90"/>
      <c r="F23" s="21" t="s">
        <v>3</v>
      </c>
      <c r="G23" s="114">
        <v>0</v>
      </c>
      <c r="H23" s="94" t="s">
        <v>20</v>
      </c>
      <c r="I23" s="19">
        <f t="shared" si="5"/>
        <v>0</v>
      </c>
      <c r="J23" s="20" t="s">
        <v>3</v>
      </c>
      <c r="K23" s="88">
        <f t="shared" si="6"/>
        <v>0</v>
      </c>
      <c r="L23" s="102" t="s">
        <v>3</v>
      </c>
      <c r="M23" s="66">
        <f t="shared" si="7"/>
        <v>0</v>
      </c>
      <c r="N23" s="16">
        <f t="shared" si="8"/>
        <v>0</v>
      </c>
      <c r="O23" s="40">
        <f t="shared" si="9"/>
        <v>0</v>
      </c>
      <c r="P23" s="18" t="s">
        <v>3</v>
      </c>
      <c r="Q23" s="22">
        <f>(I23/T9)*((Q12-(((T9/1000)*Q12)/(Q12-(T9/1000))))-(T9/1000))</f>
        <v>0</v>
      </c>
      <c r="R23" s="25">
        <f>(K23/T9)*((Q12-(((T9/1000)*Q12)/(Q12-(T9/1000))))-(T9/1000))</f>
        <v>0</v>
      </c>
      <c r="S23" s="24">
        <f>(I23/T9)*((S12-(((T9/1000)*S12)/(S12-(T9/1000))))-(T9/1000))</f>
        <v>0</v>
      </c>
      <c r="T23" s="25">
        <f>(K23/T9)*((S12-(((T9/1000)*S12)/(S12-(T9/1000))))-(T9/1000))</f>
        <v>0</v>
      </c>
      <c r="U23" s="24">
        <f>(I23/T9)*((U12-(((T9/1000)*U12)/(U12-(T9/1000))))-(T9/1000))</f>
        <v>0</v>
      </c>
      <c r="V23" s="25">
        <f>(K23/T9)*((U12-(((T9/1000)*U12)/(U12-(T9/1000))))-(T9/1000))</f>
        <v>0</v>
      </c>
      <c r="W23" s="24">
        <f>(I23/T9)*((W12-(((T9/1000)*W12)/(W12-(T9/1000))))-(T9/1000))</f>
        <v>0</v>
      </c>
      <c r="X23" s="25">
        <f>(K23/T9)*((W12-(((T9/1000)*W12)/(W12-(T9/1000))))-(T9/1000))</f>
        <v>0</v>
      </c>
      <c r="Y23" s="24">
        <f>(I23/T9)*((Y12-(((T9/1000)*Y12)/(Y12-(T9/1000))))-(T9/1000))</f>
        <v>0</v>
      </c>
      <c r="Z23" s="25">
        <f>(K23/T9)*((Y12-(((T9/1000)*Y12)/(Y12-(T9/1000))))-(T9/1000))</f>
        <v>0</v>
      </c>
      <c r="AA23" s="131">
        <f>(2*ATAN(I23/(2*T9)))*180/PI()</f>
        <v>0</v>
      </c>
      <c r="AB23" s="27" t="s">
        <v>14</v>
      </c>
      <c r="AC23" s="125">
        <f>(2*ATAN(K23/(2*T9)))*180/PI()</f>
        <v>0</v>
      </c>
      <c r="AD23" s="29" t="s">
        <v>14</v>
      </c>
    </row>
    <row r="24" spans="1:30" ht="18.75" customHeight="1">
      <c r="A24" s="255"/>
      <c r="B24" s="257"/>
      <c r="C24" s="3"/>
      <c r="D24" s="34" t="s">
        <v>3</v>
      </c>
      <c r="E24" s="90"/>
      <c r="F24" s="35" t="s">
        <v>3</v>
      </c>
      <c r="G24" s="115">
        <v>0</v>
      </c>
      <c r="H24" s="97" t="s">
        <v>20</v>
      </c>
      <c r="I24" s="33">
        <f t="shared" si="5"/>
        <v>0</v>
      </c>
      <c r="J24" s="34" t="s">
        <v>3</v>
      </c>
      <c r="K24" s="89">
        <f t="shared" si="6"/>
        <v>0</v>
      </c>
      <c r="L24" s="101" t="s">
        <v>3</v>
      </c>
      <c r="M24" s="65">
        <f t="shared" si="7"/>
        <v>0</v>
      </c>
      <c r="N24" s="30">
        <f t="shared" si="8"/>
        <v>0</v>
      </c>
      <c r="O24" s="31">
        <f t="shared" si="9"/>
        <v>0</v>
      </c>
      <c r="P24" s="32" t="s">
        <v>3</v>
      </c>
      <c r="Q24" s="11">
        <f>(I24/T9)*((Q12-(((T9/1000)*Q12)/(Q12-(T9/1000))))-(T9/1000))</f>
        <v>0</v>
      </c>
      <c r="R24" s="12">
        <f>(K24/T9)*((Q12-(((T9/1000)*Q12)/(Q12-(T9/1000))))-(T9/1000))</f>
        <v>0</v>
      </c>
      <c r="S24" s="13">
        <f>(I24/T9)*((S12-(((T9/1000)*S12)/(S12-(T9/1000))))-(T9/1000))</f>
        <v>0</v>
      </c>
      <c r="T24" s="12">
        <f>(K24/T9)*((S12-(((T9/1000)*S12)/(S12-(T9/1000))))-(T9/1000))</f>
        <v>0</v>
      </c>
      <c r="U24" s="13">
        <f>(I24/T9)*((U12-(((T9/1000)*U12)/(U12-(T9/1000))))-(T9/1000))</f>
        <v>0</v>
      </c>
      <c r="V24" s="12">
        <f>(K24/T9)*((U12-(((T9/1000)*U12)/(U12-(T9/1000))))-(T9/1000))</f>
        <v>0</v>
      </c>
      <c r="W24" s="13">
        <f>(I24/T9)*((W12-(((T9/1000)*W12)/(W12-(T9/1000))))-(T9/1000))</f>
        <v>0</v>
      </c>
      <c r="X24" s="12">
        <f>(K24/T9)*((W12-(((T9/1000)*W12)/(W12-(T9/1000))))-(T9/1000))</f>
        <v>0</v>
      </c>
      <c r="Y24" s="13">
        <f>(I24/T9)*((Y12-(((T9/1000)*Y12)/(Y12-(T9/1000))))-(T9/1000))</f>
        <v>0</v>
      </c>
      <c r="Z24" s="12">
        <f>(K24/T9)*((Y12-(((T9/1000)*Y12)/(Y12-(T9/1000))))-(T9/1000))</f>
        <v>0</v>
      </c>
      <c r="AA24" s="132">
        <f>(2*ATAN(I24/(2*T9)))*180/PI()</f>
        <v>0</v>
      </c>
      <c r="AB24" s="37" t="s">
        <v>14</v>
      </c>
      <c r="AC24" s="124">
        <f>(2*ATAN(K24/(2*T9)))*180/PI()</f>
        <v>0</v>
      </c>
      <c r="AD24" s="39" t="s">
        <v>14</v>
      </c>
    </row>
    <row r="25" spans="1:30" ht="18.75" customHeight="1">
      <c r="A25" s="255"/>
      <c r="B25" s="257"/>
      <c r="C25" s="3"/>
      <c r="D25" s="20" t="s">
        <v>3</v>
      </c>
      <c r="E25" s="90">
        <v>0</v>
      </c>
      <c r="F25" s="21" t="s">
        <v>3</v>
      </c>
      <c r="G25" s="115">
        <v>0</v>
      </c>
      <c r="H25" s="98" t="s">
        <v>20</v>
      </c>
      <c r="I25" s="19">
        <f t="shared" si="5"/>
        <v>0</v>
      </c>
      <c r="J25" s="20" t="s">
        <v>3</v>
      </c>
      <c r="K25" s="88">
        <f t="shared" si="6"/>
        <v>0</v>
      </c>
      <c r="L25" s="102" t="s">
        <v>3</v>
      </c>
      <c r="M25" s="66">
        <f t="shared" si="7"/>
        <v>0</v>
      </c>
      <c r="N25" s="16">
        <f t="shared" si="8"/>
        <v>0</v>
      </c>
      <c r="O25" s="40">
        <f t="shared" si="9"/>
        <v>0</v>
      </c>
      <c r="P25" s="18" t="s">
        <v>3</v>
      </c>
      <c r="Q25" s="22">
        <f>(I25/T9)*((Q12-(((T9/1000)*Q12)/(Q12-(T9/1000))))-(T9/1000))</f>
        <v>0</v>
      </c>
      <c r="R25" s="25">
        <f>(K25/T9)*((Q12-(((T9/1000)*Q12)/(Q12-(T9/1000))))-(T9/1000))</f>
        <v>0</v>
      </c>
      <c r="S25" s="24">
        <f>(I25/T9)*((S12-(((T9/1000)*S12)/(S12-(T9/1000))))-(T9/1000))</f>
        <v>0</v>
      </c>
      <c r="T25" s="25">
        <f>(K25/T9)*((S12-(((T9/1000)*S12)/(S12-(T9/1000))))-(T9/1000))</f>
        <v>0</v>
      </c>
      <c r="U25" s="24">
        <f>(I25/T9)*((U12-(((T9/1000)*U12)/(U12-(T9/1000))))-(T9/1000))</f>
        <v>0</v>
      </c>
      <c r="V25" s="25">
        <f>(K25/T9)*((U12-(((T9/1000)*U12)/(U12-(T9/1000))))-(T9/1000))</f>
        <v>0</v>
      </c>
      <c r="W25" s="24">
        <f>(I25/T9)*((W12-(((T9/1000)*W12)/(W12-(T9/1000))))-(T9/1000))</f>
        <v>0</v>
      </c>
      <c r="X25" s="25">
        <f>(K25/T9)*((W12-(((T9/1000)*W12)/(W12-(T9/1000))))-(T9/1000))</f>
        <v>0</v>
      </c>
      <c r="Y25" s="24">
        <f>(I25/T9)*((Y12-(((T9/1000)*Y12)/(Y12-(T9/1000))))-(T9/1000))</f>
        <v>0</v>
      </c>
      <c r="Z25" s="25">
        <f>(K25/T9)*((Y12-(((T9/1000)*Y12)/(Y12-(T9/1000))))-(T9/1000))</f>
        <v>0</v>
      </c>
      <c r="AA25" s="131">
        <f>(2*ATAN(I25/(2*T9)))*180/PI()</f>
        <v>0</v>
      </c>
      <c r="AB25" s="27" t="s">
        <v>14</v>
      </c>
      <c r="AC25" s="125">
        <f>(2*ATAN(K25/(2*T9)))*180/PI()</f>
        <v>0</v>
      </c>
      <c r="AD25" s="29" t="s">
        <v>14</v>
      </c>
    </row>
    <row r="26" spans="1:30" ht="18.75" customHeight="1">
      <c r="A26" s="255"/>
      <c r="B26" s="256"/>
      <c r="C26" s="3">
        <v>0</v>
      </c>
      <c r="D26" s="34" t="s">
        <v>3</v>
      </c>
      <c r="E26" s="90">
        <v>0</v>
      </c>
      <c r="F26" s="35" t="s">
        <v>3</v>
      </c>
      <c r="G26" s="115">
        <v>0</v>
      </c>
      <c r="H26" s="97" t="s">
        <v>20</v>
      </c>
      <c r="I26" s="33">
        <f>C26+(C26/100*G26)</f>
        <v>0</v>
      </c>
      <c r="J26" s="34" t="s">
        <v>3</v>
      </c>
      <c r="K26" s="89">
        <f>E26+(E26/100*G26)</f>
        <v>0</v>
      </c>
      <c r="L26" s="101" t="s">
        <v>3</v>
      </c>
      <c r="M26" s="65">
        <f aca="true" t="shared" si="10" ref="M26:M33">IF(K26=0,0,"1:")</f>
        <v>0</v>
      </c>
      <c r="N26" s="30">
        <f aca="true" t="shared" si="11" ref="N26:N33">IF(I26=0,0,K26/I26)</f>
        <v>0</v>
      </c>
      <c r="O26" s="31">
        <f aca="true" t="shared" si="12" ref="O26:O33">2*I26</f>
        <v>0</v>
      </c>
      <c r="P26" s="32" t="s">
        <v>3</v>
      </c>
      <c r="Q26" s="11">
        <f>(I26/T9)*((Q12-(((T9/1000)*Q12)/(Q12-(T9/1000))))-(T9/1000))</f>
        <v>0</v>
      </c>
      <c r="R26" s="12">
        <f>(K26/T9)*((Q12-(((T9/1000)*Q12)/(Q12-(T9/1000))))-(T9/1000))</f>
        <v>0</v>
      </c>
      <c r="S26" s="13">
        <f>(I26/T9)*((S12-(((T9/1000)*S12)/(S12-(T9/1000))))-(T9/1000))</f>
        <v>0</v>
      </c>
      <c r="T26" s="12">
        <f>(K26/T9)*((S12-(((T9/1000)*S12)/(S12-(T9/1000))))-(T9/1000))</f>
        <v>0</v>
      </c>
      <c r="U26" s="13">
        <f>(I26/T9)*((U12-(((T9/1000)*U12)/(U12-(T9/1000))))-(T9/1000))</f>
        <v>0</v>
      </c>
      <c r="V26" s="12">
        <f>(K26/T9)*((U12-(((T9/1000)*U12)/(U12-(T9/1000))))-(T9/1000))</f>
        <v>0</v>
      </c>
      <c r="W26" s="13">
        <f>(I26/T9)*((W12-(((T9/1000)*W12)/(W12-(T9/1000))))-(T9/1000))</f>
        <v>0</v>
      </c>
      <c r="X26" s="12">
        <f>(K26/T9)*((W12-(((T9/1000)*W12)/(W12-(T9/1000))))-(T9/1000))</f>
        <v>0</v>
      </c>
      <c r="Y26" s="13">
        <f>(I26/T9)*((Y12-(((T9/1000)*Y12)/(Y12-(T9/1000))))-(T9/1000))</f>
        <v>0</v>
      </c>
      <c r="Z26" s="12">
        <f>(K26/T9)*((Y12-(((T9/1000)*Y12)/(Y12-(T9/1000))))-(T9/1000))</f>
        <v>0</v>
      </c>
      <c r="AA26" s="133">
        <f>(2*ATAN(I26/(2*T9)))*180/PI()</f>
        <v>0</v>
      </c>
      <c r="AB26" s="37" t="s">
        <v>14</v>
      </c>
      <c r="AC26" s="127">
        <f>(2*ATAN(K26/(2*T9)))*180/PI()</f>
        <v>0</v>
      </c>
      <c r="AD26" s="39" t="s">
        <v>14</v>
      </c>
    </row>
    <row r="27" spans="1:30" ht="18.75" customHeight="1">
      <c r="A27" s="255"/>
      <c r="B27" s="256"/>
      <c r="C27" s="3">
        <v>0</v>
      </c>
      <c r="D27" s="20" t="s">
        <v>3</v>
      </c>
      <c r="E27" s="90">
        <v>0</v>
      </c>
      <c r="F27" s="21" t="s">
        <v>3</v>
      </c>
      <c r="G27" s="115">
        <v>0</v>
      </c>
      <c r="H27" s="98" t="s">
        <v>20</v>
      </c>
      <c r="I27" s="19">
        <f aca="true" t="shared" si="13" ref="I27:I33">C27+(C27/100*G27)</f>
        <v>0</v>
      </c>
      <c r="J27" s="20" t="s">
        <v>3</v>
      </c>
      <c r="K27" s="88">
        <f aca="true" t="shared" si="14" ref="K27:K33">E27+(E27/100*G27)</f>
        <v>0</v>
      </c>
      <c r="L27" s="102" t="s">
        <v>3</v>
      </c>
      <c r="M27" s="66">
        <f t="shared" si="10"/>
        <v>0</v>
      </c>
      <c r="N27" s="16">
        <f t="shared" si="11"/>
        <v>0</v>
      </c>
      <c r="O27" s="40">
        <f t="shared" si="12"/>
        <v>0</v>
      </c>
      <c r="P27" s="18" t="s">
        <v>3</v>
      </c>
      <c r="Q27" s="22">
        <f>(I27/T9)*((Q12-(((T9/1000)*Q12)/(Q12-(T9/1000))))-(T9/1000))</f>
        <v>0</v>
      </c>
      <c r="R27" s="25">
        <f>(K27/T9)*((Q12-(((T9/1000)*Q12)/(Q12-(T9/1000))))-(T9/1000))</f>
        <v>0</v>
      </c>
      <c r="S27" s="24">
        <f>(I27/T9)*((S12-(((T9/1000)*S12)/(S12-(T9/1000))))-(T9/1000))</f>
        <v>0</v>
      </c>
      <c r="T27" s="25">
        <f>(K27/T9)*((S12-(((T9/1000)*S12)/(S12-(T9/1000))))-(T9/1000))</f>
        <v>0</v>
      </c>
      <c r="U27" s="24">
        <f>(I27/T9)*((U12-(((T9/1000)*U12)/(U12-(T9/1000))))-(T9/1000))</f>
        <v>0</v>
      </c>
      <c r="V27" s="25">
        <f>(K27/T9)*((U12-(((T9/1000)*U12)/(U12-(T9/1000))))-(T9/1000))</f>
        <v>0</v>
      </c>
      <c r="W27" s="24">
        <f>(I27/T9)*((W12-(((T9/1000)*W12)/(W12-(T9/1000))))-(T9/1000))</f>
        <v>0</v>
      </c>
      <c r="X27" s="25">
        <f>(K27/T9)*((W12-(((T9/1000)*W12)/(W12-(T9/1000))))-(T9/1000))</f>
        <v>0</v>
      </c>
      <c r="Y27" s="24">
        <f>(I27/T9)*((Y12-(((T9/1000)*Y12)/(Y12-(T9/1000))))-(T9/1000))</f>
        <v>0</v>
      </c>
      <c r="Z27" s="25">
        <f>(K27/T9)*((Y12-(((T9/1000)*Y12)/(Y12-(T9/1000))))-(T9/1000))</f>
        <v>0</v>
      </c>
      <c r="AA27" s="131">
        <f>(2*ATAN(I27/(2*T9)))*180/PI()</f>
        <v>0</v>
      </c>
      <c r="AB27" s="27" t="s">
        <v>14</v>
      </c>
      <c r="AC27" s="123">
        <f>(2*ATAN(K27/(2*T9)))*180/PI()</f>
        <v>0</v>
      </c>
      <c r="AD27" s="29" t="s">
        <v>14</v>
      </c>
    </row>
    <row r="28" spans="1:30" ht="18.75" customHeight="1">
      <c r="A28" s="255"/>
      <c r="B28" s="256"/>
      <c r="C28" s="3">
        <v>0</v>
      </c>
      <c r="D28" s="34" t="s">
        <v>3</v>
      </c>
      <c r="E28" s="90">
        <v>0</v>
      </c>
      <c r="F28" s="35" t="s">
        <v>3</v>
      </c>
      <c r="G28" s="115">
        <v>0</v>
      </c>
      <c r="H28" s="97" t="s">
        <v>20</v>
      </c>
      <c r="I28" s="33">
        <f t="shared" si="13"/>
        <v>0</v>
      </c>
      <c r="J28" s="34" t="s">
        <v>3</v>
      </c>
      <c r="K28" s="89">
        <f t="shared" si="14"/>
        <v>0</v>
      </c>
      <c r="L28" s="101" t="s">
        <v>3</v>
      </c>
      <c r="M28" s="65">
        <f t="shared" si="10"/>
        <v>0</v>
      </c>
      <c r="N28" s="30">
        <f t="shared" si="11"/>
        <v>0</v>
      </c>
      <c r="O28" s="31">
        <f t="shared" si="12"/>
        <v>0</v>
      </c>
      <c r="P28" s="32" t="s">
        <v>3</v>
      </c>
      <c r="Q28" s="11">
        <f>(I28/T9)*((Q12-(((T9/1000)*Q12)/(Q12-(T9/1000))))-(T9/1000))</f>
        <v>0</v>
      </c>
      <c r="R28" s="12">
        <f>(K28/T9)*((Q12-(((T9/1000)*Q12)/(Q12-(T9/1000))))-(T9/1000))</f>
        <v>0</v>
      </c>
      <c r="S28" s="13">
        <f>(I28/T9)*((S12-(((T9/1000)*S12)/(S12-(T9/1000))))-(T9/1000))</f>
        <v>0</v>
      </c>
      <c r="T28" s="12">
        <f>(K28/T9)*((S12-(((T9/1000)*S12)/(S12-(T9/1000))))-(T9/1000))</f>
        <v>0</v>
      </c>
      <c r="U28" s="13">
        <f>(I28/T9)*((U12-(((T9/1000)*U12)/(U12-(T9/1000))))-(T9/1000))</f>
        <v>0</v>
      </c>
      <c r="V28" s="12">
        <f>(K28/T9)*((U12-(((T9/1000)*U12)/(U12-(T9/1000))))-(T9/1000))</f>
        <v>0</v>
      </c>
      <c r="W28" s="13">
        <f>(I28/T9)*((W12-(((T9/1000)*W12)/(W12-(T9/1000))))-(T9/1000))</f>
        <v>0</v>
      </c>
      <c r="X28" s="12">
        <f>(K28/T9)*((W12-(((T9/1000)*W12)/(W12-(T9/1000))))-(T9/1000))</f>
        <v>0</v>
      </c>
      <c r="Y28" s="13">
        <f>(I28/T9)*((Y12-(((T9/1000)*Y12)/(Y12-(T9/1000))))-(T9/1000))</f>
        <v>0</v>
      </c>
      <c r="Z28" s="12">
        <f>(K28/T9)*((Y12-(((T9/1000)*Y12)/(Y12-(T9/1000))))-(T9/1000))</f>
        <v>0</v>
      </c>
      <c r="AA28" s="132">
        <f>(2*ATAN(I28/(2*T9)))*180/PI()</f>
        <v>0</v>
      </c>
      <c r="AB28" s="37" t="s">
        <v>14</v>
      </c>
      <c r="AC28" s="124">
        <f>(2*ATAN(K28/(2*T9)))*180/PI()</f>
        <v>0</v>
      </c>
      <c r="AD28" s="39" t="s">
        <v>14</v>
      </c>
    </row>
    <row r="29" spans="1:30" ht="18.75" customHeight="1">
      <c r="A29" s="255"/>
      <c r="B29" s="256"/>
      <c r="C29" s="3">
        <v>0</v>
      </c>
      <c r="D29" s="20" t="s">
        <v>3</v>
      </c>
      <c r="E29" s="90">
        <v>0</v>
      </c>
      <c r="F29" s="21" t="s">
        <v>3</v>
      </c>
      <c r="G29" s="115">
        <v>0</v>
      </c>
      <c r="H29" s="98" t="s">
        <v>20</v>
      </c>
      <c r="I29" s="19">
        <f t="shared" si="13"/>
        <v>0</v>
      </c>
      <c r="J29" s="20" t="s">
        <v>3</v>
      </c>
      <c r="K29" s="88">
        <f t="shared" si="14"/>
        <v>0</v>
      </c>
      <c r="L29" s="102" t="s">
        <v>3</v>
      </c>
      <c r="M29" s="66">
        <f t="shared" si="10"/>
        <v>0</v>
      </c>
      <c r="N29" s="16">
        <f t="shared" si="11"/>
        <v>0</v>
      </c>
      <c r="O29" s="40">
        <f t="shared" si="12"/>
        <v>0</v>
      </c>
      <c r="P29" s="18" t="s">
        <v>3</v>
      </c>
      <c r="Q29" s="22">
        <f>(I29/T9)*((Q12-(((T9/1000)*Q12)/(Q12-(T9/1000))))-(T9/1000))</f>
        <v>0</v>
      </c>
      <c r="R29" s="25">
        <f>(K29/T9)*((Q12-(((T9/1000)*Q12)/(Q12-(T9/1000))))-(T9/1000))</f>
        <v>0</v>
      </c>
      <c r="S29" s="24">
        <f>(I29/T9)*((S12-(((T9/1000)*S12)/(S12-(T9/1000))))-(T9/1000))</f>
        <v>0</v>
      </c>
      <c r="T29" s="25">
        <f>(K29/T9)*((S12-(((T9/1000)*S12)/(S12-(T9/1000))))-(T9/1000))</f>
        <v>0</v>
      </c>
      <c r="U29" s="24">
        <f>(I29/T9)*((U12-(((T9/1000)*U12)/(U12-(T9/1000))))-(T9/1000))</f>
        <v>0</v>
      </c>
      <c r="V29" s="25">
        <f>(K29/T9)*((U12-(((T9/1000)*U12)/(U12-(T9/1000))))-(T9/1000))</f>
        <v>0</v>
      </c>
      <c r="W29" s="24">
        <f>(I29/T9)*((W12-(((T9/1000)*W12)/(W12-(T9/1000))))-(T9/1000))</f>
        <v>0</v>
      </c>
      <c r="X29" s="25">
        <f>(K29/T9)*((W12-(((T9/1000)*W12)/(W12-(T9/1000))))-(T9/1000))</f>
        <v>0</v>
      </c>
      <c r="Y29" s="24">
        <f>(I29/T9)*((Y12-(((T9/1000)*Y12)/(Y12-(T9/1000))))-(T9/1000))</f>
        <v>0</v>
      </c>
      <c r="Z29" s="25">
        <f>(K29/T9)*((Y12-(((T9/1000)*Y12)/(Y12-(T9/1000))))-(T9/1000))</f>
        <v>0</v>
      </c>
      <c r="AA29" s="131">
        <f>(2*ATAN(I29/(2*T9)))*180/PI()</f>
        <v>0</v>
      </c>
      <c r="AB29" s="27" t="s">
        <v>14</v>
      </c>
      <c r="AC29" s="125">
        <f>(2*ATAN(K29/(2*T9)))*180/PI()</f>
        <v>0</v>
      </c>
      <c r="AD29" s="29" t="s">
        <v>14</v>
      </c>
    </row>
    <row r="30" spans="1:30" ht="18.75" customHeight="1">
      <c r="A30" s="255"/>
      <c r="B30" s="256"/>
      <c r="C30" s="3">
        <v>0</v>
      </c>
      <c r="D30" s="34" t="s">
        <v>3</v>
      </c>
      <c r="E30" s="90">
        <v>0</v>
      </c>
      <c r="F30" s="35" t="s">
        <v>3</v>
      </c>
      <c r="G30" s="115">
        <v>0</v>
      </c>
      <c r="H30" s="97" t="s">
        <v>20</v>
      </c>
      <c r="I30" s="33">
        <f t="shared" si="13"/>
        <v>0</v>
      </c>
      <c r="J30" s="34" t="s">
        <v>3</v>
      </c>
      <c r="K30" s="89">
        <f t="shared" si="14"/>
        <v>0</v>
      </c>
      <c r="L30" s="101" t="s">
        <v>3</v>
      </c>
      <c r="M30" s="65">
        <f t="shared" si="10"/>
        <v>0</v>
      </c>
      <c r="N30" s="30">
        <f t="shared" si="11"/>
        <v>0</v>
      </c>
      <c r="O30" s="31">
        <f t="shared" si="12"/>
        <v>0</v>
      </c>
      <c r="P30" s="32" t="s">
        <v>3</v>
      </c>
      <c r="Q30" s="11">
        <f>(I30/T9)*((Q12-(((T9/1000)*Q12)/(Q12-(T9/1000))))-(T9/1000))</f>
        <v>0</v>
      </c>
      <c r="R30" s="12">
        <f>(K30/T9)*((Q12-(((T9/1000)*Q12)/(Q12-(T9/1000))))-(T9/1000))</f>
        <v>0</v>
      </c>
      <c r="S30" s="13">
        <f>(I30/T9)*((S12-(((T9/1000)*S12)/(S12-(T9/1000))))-(T9/1000))</f>
        <v>0</v>
      </c>
      <c r="T30" s="12">
        <f>(K30/T9)*((S12-(((T9/1000)*S12)/(S12-(T9/1000))))-(T9/1000))</f>
        <v>0</v>
      </c>
      <c r="U30" s="13">
        <f>(I30/T9)*((U12-(((T9/1000)*U12)/(U12-(T9/1000))))-(T9/1000))</f>
        <v>0</v>
      </c>
      <c r="V30" s="12">
        <f>(K30/T9)*((U12-(((T9/1000)*U12)/(U12-(T9/1000))))-(T9/1000))</f>
        <v>0</v>
      </c>
      <c r="W30" s="13">
        <f>(I30/T9)*((W12-(((T9/1000)*W12)/(W12-(T9/1000))))-(T9/1000))</f>
        <v>0</v>
      </c>
      <c r="X30" s="12">
        <f>(K30/T9)*((W12-(((T9/1000)*W12)/(W12-(T9/1000))))-(T9/1000))</f>
        <v>0</v>
      </c>
      <c r="Y30" s="13">
        <f>(I30/T9)*((Y12-(((T9/1000)*Y12)/(Y12-(T9/1000))))-(T9/1000))</f>
        <v>0</v>
      </c>
      <c r="Z30" s="12">
        <f>(K30/T9)*((Y12-(((T9/1000)*Y12)/(Y12-(T9/1000))))-(T9/1000))</f>
        <v>0</v>
      </c>
      <c r="AA30" s="132">
        <f>(2*ATAN(I30/(2*T9)))*180/PI()</f>
        <v>0</v>
      </c>
      <c r="AB30" s="37" t="s">
        <v>14</v>
      </c>
      <c r="AC30" s="124">
        <f>(2*ATAN(K30/(2*T9)))*180/PI()</f>
        <v>0</v>
      </c>
      <c r="AD30" s="39" t="s">
        <v>14</v>
      </c>
    </row>
    <row r="31" spans="1:30" ht="18.75" customHeight="1">
      <c r="A31" s="255"/>
      <c r="B31" s="256"/>
      <c r="C31" s="3">
        <v>0</v>
      </c>
      <c r="D31" s="20" t="s">
        <v>3</v>
      </c>
      <c r="E31" s="90">
        <v>0</v>
      </c>
      <c r="F31" s="21" t="s">
        <v>3</v>
      </c>
      <c r="G31" s="115">
        <v>0</v>
      </c>
      <c r="H31" s="98" t="s">
        <v>20</v>
      </c>
      <c r="I31" s="19">
        <f t="shared" si="13"/>
        <v>0</v>
      </c>
      <c r="J31" s="20" t="s">
        <v>3</v>
      </c>
      <c r="K31" s="88">
        <f t="shared" si="14"/>
        <v>0</v>
      </c>
      <c r="L31" s="102" t="s">
        <v>3</v>
      </c>
      <c r="M31" s="66">
        <f t="shared" si="10"/>
        <v>0</v>
      </c>
      <c r="N31" s="16">
        <f t="shared" si="11"/>
        <v>0</v>
      </c>
      <c r="O31" s="40">
        <f t="shared" si="12"/>
        <v>0</v>
      </c>
      <c r="P31" s="18" t="s">
        <v>3</v>
      </c>
      <c r="Q31" s="22">
        <f>(I31/T9)*((Q12-(((T9/1000)*Q12)/(Q12-(T9/1000))))-(T9/1000))</f>
        <v>0</v>
      </c>
      <c r="R31" s="25">
        <f>(K31/T9)*((Q12-(((T9/1000)*Q12)/(Q12-(T9/1000))))-(T9/1000))</f>
        <v>0</v>
      </c>
      <c r="S31" s="24">
        <f>(I31/T9)*((S12-(((T9/1000)*S12)/(S12-(T9/1000))))-(T9/1000))</f>
        <v>0</v>
      </c>
      <c r="T31" s="25">
        <f>(K31/T9)*((S12-(((T9/1000)*S12)/(S12-(T9/1000))))-(T9/1000))</f>
        <v>0</v>
      </c>
      <c r="U31" s="24">
        <f>(I31/T9)*((U12-(((T9/1000)*U12)/(U12-(T9/1000))))-(T9/1000))</f>
        <v>0</v>
      </c>
      <c r="V31" s="25">
        <f>(K31/T9)*((U12-(((T9/1000)*U12)/(U12-(T9/1000))))-(T9/1000))</f>
        <v>0</v>
      </c>
      <c r="W31" s="24">
        <f>(I31/T9)*((W12-(((T9/1000)*W12)/(W12-(T9/1000))))-(T9/1000))</f>
        <v>0</v>
      </c>
      <c r="X31" s="25">
        <f>(K31/T9)*((W12-(((T9/1000)*W12)/(W12-(T9/1000))))-(T9/1000))</f>
        <v>0</v>
      </c>
      <c r="Y31" s="24">
        <f>(I31/T9)*((Y12-(((T9/1000)*Y12)/(Y12-(T9/1000))))-(T9/1000))</f>
        <v>0</v>
      </c>
      <c r="Z31" s="25">
        <f>(K31/T9)*((Y12-(((T9/1000)*Y12)/(Y12-(T9/1000))))-(T9/1000))</f>
        <v>0</v>
      </c>
      <c r="AA31" s="131">
        <f>(2*ATAN(I31/(2*T9)))*180/PI()</f>
        <v>0</v>
      </c>
      <c r="AB31" s="27" t="s">
        <v>14</v>
      </c>
      <c r="AC31" s="125">
        <f>(2*ATAN(K31/(2*T9)))*180/PI()</f>
        <v>0</v>
      </c>
      <c r="AD31" s="29" t="s">
        <v>14</v>
      </c>
    </row>
    <row r="32" spans="1:31" ht="18.75" customHeight="1">
      <c r="A32" s="255"/>
      <c r="B32" s="256"/>
      <c r="C32" s="3">
        <v>0</v>
      </c>
      <c r="D32" s="34" t="s">
        <v>3</v>
      </c>
      <c r="E32" s="90">
        <v>0</v>
      </c>
      <c r="F32" s="35" t="s">
        <v>3</v>
      </c>
      <c r="G32" s="115">
        <v>0</v>
      </c>
      <c r="H32" s="97" t="s">
        <v>20</v>
      </c>
      <c r="I32" s="33">
        <f t="shared" si="13"/>
        <v>0</v>
      </c>
      <c r="J32" s="34" t="s">
        <v>3</v>
      </c>
      <c r="K32" s="89">
        <f t="shared" si="14"/>
        <v>0</v>
      </c>
      <c r="L32" s="101" t="s">
        <v>3</v>
      </c>
      <c r="M32" s="65">
        <f t="shared" si="10"/>
        <v>0</v>
      </c>
      <c r="N32" s="30">
        <f t="shared" si="11"/>
        <v>0</v>
      </c>
      <c r="O32" s="31">
        <f t="shared" si="12"/>
        <v>0</v>
      </c>
      <c r="P32" s="32" t="s">
        <v>3</v>
      </c>
      <c r="Q32" s="11">
        <f>(I32/T9)*((Q12-(((T9/1000)*Q12)/(Q12-(T9/1000))))-(T9/1000))</f>
        <v>0</v>
      </c>
      <c r="R32" s="12">
        <f>(K32/T9)*((Q12-(((T9/1000)*Q12)/(Q12-(T9/1000))))-(T9/1000))</f>
        <v>0</v>
      </c>
      <c r="S32" s="13">
        <f>(I32/T9)*((S12-(((T9/1000)*S12)/(S12-(T9/1000))))-(T9/1000))</f>
        <v>0</v>
      </c>
      <c r="T32" s="12">
        <f>(K32/T9)*((S12-(((T9/1000)*S12)/(S12-(T9/1000))))-(T9/1000))</f>
        <v>0</v>
      </c>
      <c r="U32" s="13">
        <f>(I32/T9)*((U12-(((T9/1000)*U12)/(U12-(T9/1000))))-(T9/1000))</f>
        <v>0</v>
      </c>
      <c r="V32" s="12">
        <f>(K32/T9)*((U12-(((T9/1000)*U12)/(U12-(T9/1000))))-(T9/1000))</f>
        <v>0</v>
      </c>
      <c r="W32" s="13">
        <f>(I32/T9)*((W12-(((T9/1000)*W12)/(W12-(T9/1000))))-(T9/1000))</f>
        <v>0</v>
      </c>
      <c r="X32" s="12">
        <f>(K32/T9)*((W12-(((T9/1000)*W12)/(W12-(T9/1000))))-(T9/1000))</f>
        <v>0</v>
      </c>
      <c r="Y32" s="13">
        <f>(I32/T9)*((Y12-(((T9/1000)*Y12)/(Y12-(T9/1000))))-(T9/1000))</f>
        <v>0</v>
      </c>
      <c r="Z32" s="12">
        <f>(K32/T9)*((Y12-(((T9/1000)*Y12)/(Y12-(T9/1000))))-(T9/1000))</f>
        <v>0</v>
      </c>
      <c r="AA32" s="133">
        <f>(2*ATAN(I32/(2*T9)))*180/PI()</f>
        <v>0</v>
      </c>
      <c r="AB32" s="37" t="s">
        <v>14</v>
      </c>
      <c r="AC32" s="124">
        <f>(2*ATAN(K32/(2*T9)))*180/PI()</f>
        <v>0</v>
      </c>
      <c r="AD32" s="39" t="s">
        <v>14</v>
      </c>
      <c r="AE32" s="5"/>
    </row>
    <row r="33" spans="1:30" ht="18.75" customHeight="1" thickBot="1">
      <c r="A33" s="260"/>
      <c r="B33" s="261"/>
      <c r="C33" s="4">
        <v>0</v>
      </c>
      <c r="D33" s="68" t="s">
        <v>3</v>
      </c>
      <c r="E33" s="91">
        <v>0</v>
      </c>
      <c r="F33" s="69" t="s">
        <v>3</v>
      </c>
      <c r="G33" s="116">
        <v>0</v>
      </c>
      <c r="H33" s="99" t="s">
        <v>20</v>
      </c>
      <c r="I33" s="110">
        <f t="shared" si="13"/>
        <v>0</v>
      </c>
      <c r="J33" s="68" t="s">
        <v>3</v>
      </c>
      <c r="K33" s="111">
        <f t="shared" si="14"/>
        <v>0</v>
      </c>
      <c r="L33" s="112" t="s">
        <v>3</v>
      </c>
      <c r="M33" s="67">
        <f t="shared" si="10"/>
        <v>0</v>
      </c>
      <c r="N33" s="62">
        <f t="shared" si="11"/>
        <v>0</v>
      </c>
      <c r="O33" s="63">
        <f t="shared" si="12"/>
        <v>0</v>
      </c>
      <c r="P33" s="64" t="s">
        <v>3</v>
      </c>
      <c r="Q33" s="70">
        <f>(I33/T9)*((Q12-(((T9/1000)*Q12)/(Q12-(T9/1000))))-(T9/1000))</f>
        <v>0</v>
      </c>
      <c r="R33" s="71">
        <f>(K33/T9)*((Q12-(((T9/1000)*Q12)/(Q12-(T9/1000))))-(T9/1000))</f>
        <v>0</v>
      </c>
      <c r="S33" s="72">
        <f>(I33/T9)*((S12-(((T9/1000)*S12)/(S12-(T9/1000))))-(T9/1000))</f>
        <v>0</v>
      </c>
      <c r="T33" s="71">
        <f>(K33/T9)*((S12-(((T9/1000)*S12)/(S12-(T9/1000))))-(T9/1000))</f>
        <v>0</v>
      </c>
      <c r="U33" s="72">
        <f>(I33/T9)*((U12-(((T9/1000)*U12)/(U12-(T9/1000))))-(T9/1000))</f>
        <v>0</v>
      </c>
      <c r="V33" s="71">
        <f>(K33/T9)*((U12-(((T9/1000)*U12)/(U12-(T9/1000))))-(T9/1000))</f>
        <v>0</v>
      </c>
      <c r="W33" s="72">
        <f>(I33/T9)*((W12-(((T9/1000)*W12)/(W12-(T9/1000))))-(T9/1000))</f>
        <v>0</v>
      </c>
      <c r="X33" s="71">
        <f>(K33/T9)*((W12-(((T9/1000)*W12)/(W12-(T9/1000))))-(T9/1000))</f>
        <v>0</v>
      </c>
      <c r="Y33" s="72">
        <f>(I33/T9)*((Y12-(((T9/1000)*Y12)/(Y12-(T9/1000))))-(T9/1000))</f>
        <v>0</v>
      </c>
      <c r="Z33" s="71">
        <f>(K33/T9)*((Y12-(((T9/1000)*Y12)/(Y12-(T9/1000))))-(T9/1000))</f>
        <v>0</v>
      </c>
      <c r="AA33" s="134">
        <f>(2*ATAN(I33/(2*T9)))*180/PI()</f>
        <v>0</v>
      </c>
      <c r="AB33" s="74" t="s">
        <v>14</v>
      </c>
      <c r="AC33" s="129">
        <f>(2*ATAN(K33/(2*T9)))*180/PI()</f>
        <v>0</v>
      </c>
      <c r="AD33" s="76" t="s">
        <v>14</v>
      </c>
    </row>
    <row r="34" spans="1:30" ht="13.5" thickTop="1">
      <c r="A34" s="84"/>
      <c r="B34" s="84"/>
      <c r="C34" s="84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4"/>
      <c r="O34" s="84"/>
      <c r="P34" s="85"/>
      <c r="Q34" s="85"/>
      <c r="R34" s="85"/>
      <c r="S34" s="85"/>
      <c r="T34" s="85"/>
      <c r="U34" s="85"/>
      <c r="V34" s="85"/>
      <c r="W34" s="85"/>
      <c r="X34" s="85"/>
      <c r="Y34" s="83"/>
      <c r="Z34" s="83"/>
      <c r="AA34" s="83"/>
      <c r="AB34" s="83"/>
      <c r="AC34" s="83"/>
      <c r="AD34" s="83"/>
    </row>
  </sheetData>
  <sheetProtection password="98C9" sheet="1" objects="1" scenarios="1"/>
  <mergeCells count="71">
    <mergeCell ref="T8:AD8"/>
    <mergeCell ref="A7:AD7"/>
    <mergeCell ref="A2:AD2"/>
    <mergeCell ref="A3:AD3"/>
    <mergeCell ref="A6:AD6"/>
    <mergeCell ref="A5:B5"/>
    <mergeCell ref="Z5:AD5"/>
    <mergeCell ref="C5:Y5"/>
    <mergeCell ref="A4:AD4"/>
    <mergeCell ref="K8:P8"/>
    <mergeCell ref="AA10:AD10"/>
    <mergeCell ref="K9:P9"/>
    <mergeCell ref="Q9:R9"/>
    <mergeCell ref="Q10:Z10"/>
    <mergeCell ref="T9:AD9"/>
    <mergeCell ref="Q8:R8"/>
    <mergeCell ref="C10:F10"/>
    <mergeCell ref="C13:D13"/>
    <mergeCell ref="O13:P13"/>
    <mergeCell ref="O12:P12"/>
    <mergeCell ref="O10:P10"/>
    <mergeCell ref="A8:J8"/>
    <mergeCell ref="A9:J9"/>
    <mergeCell ref="A10:B10"/>
    <mergeCell ref="M10:N10"/>
    <mergeCell ref="A27:B27"/>
    <mergeCell ref="A28:B28"/>
    <mergeCell ref="A29:B29"/>
    <mergeCell ref="A33:B33"/>
    <mergeCell ref="A30:B30"/>
    <mergeCell ref="A31:B31"/>
    <mergeCell ref="A32:B32"/>
    <mergeCell ref="G10:H10"/>
    <mergeCell ref="G12:H12"/>
    <mergeCell ref="A20:B20"/>
    <mergeCell ref="A26:B26"/>
    <mergeCell ref="A16:B16"/>
    <mergeCell ref="A15:B15"/>
    <mergeCell ref="A23:B23"/>
    <mergeCell ref="A24:B24"/>
    <mergeCell ref="A25:B25"/>
    <mergeCell ref="A21:B21"/>
    <mergeCell ref="AC13:AD13"/>
    <mergeCell ref="M11:N11"/>
    <mergeCell ref="A22:B22"/>
    <mergeCell ref="M12:N12"/>
    <mergeCell ref="A14:B14"/>
    <mergeCell ref="M13:N13"/>
    <mergeCell ref="A17:B17"/>
    <mergeCell ref="A18:B18"/>
    <mergeCell ref="A19:B19"/>
    <mergeCell ref="AC11:AD11"/>
    <mergeCell ref="AA12:AD12"/>
    <mergeCell ref="O11:P11"/>
    <mergeCell ref="A13:B13"/>
    <mergeCell ref="A11:B11"/>
    <mergeCell ref="Q11:Z11"/>
    <mergeCell ref="G13:H13"/>
    <mergeCell ref="C12:F12"/>
    <mergeCell ref="A12:B12"/>
    <mergeCell ref="AA13:AB13"/>
    <mergeCell ref="A1:AD1"/>
    <mergeCell ref="E13:F13"/>
    <mergeCell ref="G11:H11"/>
    <mergeCell ref="C11:F11"/>
    <mergeCell ref="I10:L10"/>
    <mergeCell ref="I11:L11"/>
    <mergeCell ref="I12:L12"/>
    <mergeCell ref="I13:J13"/>
    <mergeCell ref="K13:L13"/>
    <mergeCell ref="AA11:AB11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6"/>
  <sheetViews>
    <sheetView showZeros="0" workbookViewId="0" topLeftCell="A1">
      <selection activeCell="A7" sqref="A7:AK7"/>
    </sheetView>
  </sheetViews>
  <sheetFormatPr defaultColWidth="11.421875" defaultRowHeight="12.75"/>
  <cols>
    <col min="1" max="1" width="10.7109375" style="0" customWidth="1"/>
    <col min="2" max="2" width="9.28125" style="0" customWidth="1"/>
    <col min="3" max="3" width="5.421875" style="0" customWidth="1"/>
    <col min="4" max="4" width="3.8515625" style="0" customWidth="1"/>
    <col min="5" max="5" width="5.421875" style="0" customWidth="1"/>
    <col min="6" max="6" width="3.8515625" style="0" customWidth="1"/>
    <col min="7" max="7" width="4.28125" style="0" customWidth="1"/>
    <col min="8" max="8" width="3.140625" style="0" customWidth="1"/>
    <col min="9" max="9" width="5.421875" style="0" customWidth="1"/>
    <col min="10" max="10" width="3.8515625" style="0" customWidth="1"/>
    <col min="11" max="11" width="5.421875" style="0" customWidth="1"/>
    <col min="12" max="12" width="3.8515625" style="0" customWidth="1"/>
    <col min="13" max="13" width="2.00390625" style="0" customWidth="1"/>
    <col min="14" max="14" width="4.28125" style="0" customWidth="1"/>
    <col min="15" max="16" width="3.7109375" style="0" customWidth="1"/>
    <col min="17" max="26" width="5.28125" style="0" customWidth="1"/>
    <col min="27" max="27" width="5.7109375" style="0" customWidth="1"/>
    <col min="28" max="28" width="1.421875" style="0" customWidth="1"/>
    <col min="29" max="29" width="5.7109375" style="0" customWidth="1"/>
    <col min="30" max="30" width="1.421875" style="0" customWidth="1"/>
  </cols>
  <sheetData>
    <row r="1" spans="1:30" ht="15.75">
      <c r="A1" s="205" t="s">
        <v>45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</row>
    <row r="2" spans="1:30" ht="3.75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</row>
    <row r="3" spans="1:30" ht="11.25" customHeight="1">
      <c r="A3" s="284" t="s">
        <v>29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</row>
    <row r="4" spans="1:30" ht="7.5" customHeight="1">
      <c r="A4" s="284"/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</row>
    <row r="5" spans="1:30" ht="11.25" customHeight="1">
      <c r="A5" s="268"/>
      <c r="B5" s="268"/>
      <c r="C5" s="286" t="s">
        <v>31</v>
      </c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10"/>
      <c r="Z5" s="285"/>
      <c r="AA5" s="285"/>
      <c r="AB5" s="285"/>
      <c r="AC5" s="285"/>
      <c r="AD5" s="285"/>
    </row>
    <row r="6" spans="1:30" ht="11.25" customHeight="1">
      <c r="A6" s="284" t="s">
        <v>30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</row>
    <row r="7" spans="1:30" ht="15" customHeight="1" thickBot="1">
      <c r="A7" s="205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</row>
    <row r="8" spans="1:30" ht="13.5" thickTop="1">
      <c r="A8" s="268"/>
      <c r="B8" s="268"/>
      <c r="C8" s="268"/>
      <c r="D8" s="268"/>
      <c r="E8" s="268"/>
      <c r="F8" s="268"/>
      <c r="G8" s="268"/>
      <c r="H8" s="268"/>
      <c r="I8" s="268"/>
      <c r="J8" s="269"/>
      <c r="K8" s="287" t="s">
        <v>15</v>
      </c>
      <c r="L8" s="288"/>
      <c r="M8" s="288"/>
      <c r="N8" s="288"/>
      <c r="O8" s="288"/>
      <c r="P8" s="288"/>
      <c r="Q8" s="262">
        <v>39</v>
      </c>
      <c r="R8" s="262"/>
      <c r="S8" s="81" t="s">
        <v>3</v>
      </c>
      <c r="T8" s="283"/>
      <c r="U8" s="268"/>
      <c r="V8" s="268"/>
      <c r="W8" s="268"/>
      <c r="X8" s="268"/>
      <c r="Y8" s="268"/>
      <c r="Z8" s="268"/>
      <c r="AA8" s="268"/>
      <c r="AB8" s="268"/>
      <c r="AC8" s="268"/>
      <c r="AD8" s="268"/>
    </row>
    <row r="9" spans="1:30" ht="13.5" thickBot="1">
      <c r="A9" s="270"/>
      <c r="B9" s="270"/>
      <c r="C9" s="270"/>
      <c r="D9" s="270"/>
      <c r="E9" s="270"/>
      <c r="F9" s="270"/>
      <c r="G9" s="270"/>
      <c r="H9" s="270"/>
      <c r="I9" s="270"/>
      <c r="J9" s="271"/>
      <c r="K9" s="278" t="s">
        <v>16</v>
      </c>
      <c r="L9" s="279"/>
      <c r="M9" s="279"/>
      <c r="N9" s="279"/>
      <c r="O9" s="279"/>
      <c r="P9" s="279"/>
      <c r="Q9" s="280">
        <v>0</v>
      </c>
      <c r="R9" s="280"/>
      <c r="S9" s="82" t="s">
        <v>3</v>
      </c>
      <c r="T9" s="282">
        <f>Q8+Q9</f>
        <v>39</v>
      </c>
      <c r="U9" s="270"/>
      <c r="V9" s="270"/>
      <c r="W9" s="270"/>
      <c r="X9" s="270"/>
      <c r="Y9" s="270"/>
      <c r="Z9" s="270"/>
      <c r="AA9" s="270"/>
      <c r="AB9" s="270"/>
      <c r="AC9" s="270"/>
      <c r="AD9" s="270"/>
    </row>
    <row r="10" spans="1:30" ht="13.5" thickTop="1">
      <c r="A10" s="272" t="s">
        <v>69</v>
      </c>
      <c r="B10" s="214"/>
      <c r="C10" s="212" t="s">
        <v>0</v>
      </c>
      <c r="D10" s="263"/>
      <c r="E10" s="263"/>
      <c r="F10" s="263"/>
      <c r="G10" s="212" t="s">
        <v>19</v>
      </c>
      <c r="H10" s="214"/>
      <c r="I10" s="212" t="s">
        <v>24</v>
      </c>
      <c r="J10" s="213"/>
      <c r="K10" s="213"/>
      <c r="L10" s="214"/>
      <c r="M10" s="273" t="s">
        <v>70</v>
      </c>
      <c r="N10" s="274"/>
      <c r="O10" s="212" t="s">
        <v>76</v>
      </c>
      <c r="P10" s="267"/>
      <c r="Q10" s="281" t="s">
        <v>27</v>
      </c>
      <c r="R10" s="281"/>
      <c r="S10" s="281"/>
      <c r="T10" s="281"/>
      <c r="U10" s="281"/>
      <c r="V10" s="281"/>
      <c r="W10" s="281"/>
      <c r="X10" s="281"/>
      <c r="Y10" s="281"/>
      <c r="Z10" s="281"/>
      <c r="AA10" s="275" t="s">
        <v>18</v>
      </c>
      <c r="AB10" s="276"/>
      <c r="AC10" s="276"/>
      <c r="AD10" s="277"/>
    </row>
    <row r="11" spans="1:30" ht="12.75">
      <c r="A11" s="229" t="s">
        <v>78</v>
      </c>
      <c r="B11" s="211"/>
      <c r="C11" s="208" t="s">
        <v>17</v>
      </c>
      <c r="D11" s="210"/>
      <c r="E11" s="210"/>
      <c r="F11" s="211"/>
      <c r="G11" s="208" t="s">
        <v>21</v>
      </c>
      <c r="H11" s="209"/>
      <c r="I11" s="208" t="s">
        <v>25</v>
      </c>
      <c r="J11" s="215"/>
      <c r="K11" s="215"/>
      <c r="L11" s="209"/>
      <c r="M11" s="240" t="s">
        <v>73</v>
      </c>
      <c r="N11" s="241"/>
      <c r="O11" s="208" t="s">
        <v>8</v>
      </c>
      <c r="P11" s="226"/>
      <c r="Q11" s="230" t="s">
        <v>28</v>
      </c>
      <c r="R11" s="231"/>
      <c r="S11" s="231"/>
      <c r="T11" s="231"/>
      <c r="U11" s="231"/>
      <c r="V11" s="231"/>
      <c r="W11" s="231"/>
      <c r="X11" s="231"/>
      <c r="Y11" s="231"/>
      <c r="Z11" s="232"/>
      <c r="AA11" s="219">
        <f>Q8</f>
        <v>39</v>
      </c>
      <c r="AB11" s="220"/>
      <c r="AC11" s="221" t="s">
        <v>3</v>
      </c>
      <c r="AD11" s="222"/>
    </row>
    <row r="12" spans="1:30" ht="12.75">
      <c r="A12" s="229" t="s">
        <v>77</v>
      </c>
      <c r="B12" s="211"/>
      <c r="C12" s="208"/>
      <c r="D12" s="215"/>
      <c r="E12" s="215"/>
      <c r="F12" s="235"/>
      <c r="G12" s="208" t="s">
        <v>22</v>
      </c>
      <c r="H12" s="209"/>
      <c r="I12" s="208"/>
      <c r="J12" s="215"/>
      <c r="K12" s="215"/>
      <c r="L12" s="209"/>
      <c r="M12" s="240" t="s">
        <v>74</v>
      </c>
      <c r="N12" s="244"/>
      <c r="O12" s="208" t="s">
        <v>75</v>
      </c>
      <c r="P12" s="266"/>
      <c r="Q12" s="2">
        <v>0.8</v>
      </c>
      <c r="R12" s="78" t="s">
        <v>9</v>
      </c>
      <c r="S12" s="1">
        <v>1.7</v>
      </c>
      <c r="T12" s="78" t="s">
        <v>9</v>
      </c>
      <c r="U12" s="1">
        <v>3</v>
      </c>
      <c r="V12" s="78" t="s">
        <v>9</v>
      </c>
      <c r="W12" s="1">
        <v>5</v>
      </c>
      <c r="X12" s="78" t="s">
        <v>9</v>
      </c>
      <c r="Y12" s="1">
        <v>10</v>
      </c>
      <c r="Z12" s="78" t="s">
        <v>9</v>
      </c>
      <c r="AA12" s="223" t="s">
        <v>26</v>
      </c>
      <c r="AB12" s="224"/>
      <c r="AC12" s="224"/>
      <c r="AD12" s="225"/>
    </row>
    <row r="13" spans="1:30" ht="13.5" thickBot="1">
      <c r="A13" s="227"/>
      <c r="B13" s="228"/>
      <c r="C13" s="216" t="s">
        <v>1</v>
      </c>
      <c r="D13" s="264"/>
      <c r="E13" s="206" t="s">
        <v>2</v>
      </c>
      <c r="F13" s="207"/>
      <c r="G13" s="233" t="s">
        <v>23</v>
      </c>
      <c r="H13" s="234"/>
      <c r="I13" s="216" t="s">
        <v>1</v>
      </c>
      <c r="J13" s="217"/>
      <c r="K13" s="206" t="s">
        <v>2</v>
      </c>
      <c r="L13" s="218"/>
      <c r="M13" s="247"/>
      <c r="N13" s="248"/>
      <c r="O13" s="216"/>
      <c r="P13" s="265"/>
      <c r="Q13" s="80" t="s">
        <v>1</v>
      </c>
      <c r="R13" s="77" t="s">
        <v>2</v>
      </c>
      <c r="S13" s="79" t="s">
        <v>1</v>
      </c>
      <c r="T13" s="77" t="s">
        <v>2</v>
      </c>
      <c r="U13" s="79" t="s">
        <v>1</v>
      </c>
      <c r="V13" s="77" t="s">
        <v>2</v>
      </c>
      <c r="W13" s="79" t="s">
        <v>1</v>
      </c>
      <c r="X13" s="77" t="s">
        <v>2</v>
      </c>
      <c r="Y13" s="79" t="s">
        <v>1</v>
      </c>
      <c r="Z13" s="77" t="s">
        <v>2</v>
      </c>
      <c r="AA13" s="236" t="s">
        <v>1</v>
      </c>
      <c r="AB13" s="237"/>
      <c r="AC13" s="238" t="s">
        <v>2</v>
      </c>
      <c r="AD13" s="239"/>
    </row>
    <row r="14" spans="1:30" ht="18.75" customHeight="1">
      <c r="A14" s="253" t="s">
        <v>41</v>
      </c>
      <c r="B14" s="254"/>
      <c r="C14" s="33">
        <v>24</v>
      </c>
      <c r="D14" s="9" t="s">
        <v>3</v>
      </c>
      <c r="E14" s="89">
        <v>36</v>
      </c>
      <c r="F14" s="10" t="s">
        <v>3</v>
      </c>
      <c r="G14" s="113">
        <v>0</v>
      </c>
      <c r="H14" s="93" t="s">
        <v>20</v>
      </c>
      <c r="I14" s="8">
        <f aca="true" t="shared" si="0" ref="I14:I19">C14+(C14/100*G14)</f>
        <v>24</v>
      </c>
      <c r="J14" s="9" t="s">
        <v>3</v>
      </c>
      <c r="K14" s="92">
        <f aca="true" t="shared" si="1" ref="K14:K19">E14+(E14/100*G14)</f>
        <v>36</v>
      </c>
      <c r="L14" s="100" t="s">
        <v>3</v>
      </c>
      <c r="M14" s="65" t="str">
        <f aca="true" t="shared" si="2" ref="M14:M19">IF(K14=0,0,"1:")</f>
        <v>1:</v>
      </c>
      <c r="N14" s="30">
        <f aca="true" t="shared" si="3" ref="N14:N19">IF(I14=0,0,K14/I14)</f>
        <v>1.5</v>
      </c>
      <c r="O14" s="6">
        <f aca="true" t="shared" si="4" ref="O14:O19">2*I14</f>
        <v>48</v>
      </c>
      <c r="P14" s="7" t="s">
        <v>3</v>
      </c>
      <c r="Q14" s="11">
        <f>(I14/T9)*((Q12-(((T9/1000)*Q12)/(Q12-(T9/1000))))-(T9/1000))</f>
        <v>0.4430777317295057</v>
      </c>
      <c r="R14" s="12">
        <f>(K14/T9)*((Q12-(((T9/1000)*Q12)/(Q12-(T9/1000))))-(T9/1000))</f>
        <v>0.6646165975942586</v>
      </c>
      <c r="S14" s="13">
        <f>(I14/T9)*((S12-(((T9/1000)*S12)/(S12-(T9/1000))))-(T9/1000))</f>
        <v>0.9975903301996019</v>
      </c>
      <c r="T14" s="12">
        <f>(K14/T9)*((S12-(((T9/1000)*S12)/(S12-(T9/1000))))-(T9/1000))</f>
        <v>1.4963854952994027</v>
      </c>
      <c r="U14" s="13">
        <f>(I14/T9)*((U12-(((T9/1000)*U12)/(U12-(T9/1000))))-(T9/1000))</f>
        <v>1.7978377367313536</v>
      </c>
      <c r="V14" s="12">
        <f>(K14/T9)*((U12-(((T9/1000)*U12)/(U12-(T9/1000))))-(T9/1000))</f>
        <v>2.6967566050970304</v>
      </c>
      <c r="W14" s="13">
        <f>(I14/T9)*((W12-(((T9/1000)*W12)/(W12-(T9/1000))))-(T9/1000))</f>
        <v>3.0287344052842946</v>
      </c>
      <c r="X14" s="12">
        <f>(K14/T9)*((W12-(((T9/1000)*W12)/(W12-(T9/1000))))-(T9/1000))</f>
        <v>4.543101607926443</v>
      </c>
      <c r="Y14" s="13">
        <f>(I14/T9)*((Y12-(((T9/1000)*Y12)/(Y12-(T9/1000))))-(T9/1000))</f>
        <v>6.1057521873769245</v>
      </c>
      <c r="Z14" s="12">
        <f>(K14/T9)*((Y12-(((T9/1000)*Y12)/(Y12-(T9/1000))))-(T9/1000))</f>
        <v>9.158628281065386</v>
      </c>
      <c r="AA14" s="130">
        <f>(2*ATAN(I14/(2*T9)))*180/PI()</f>
        <v>34.20545793810474</v>
      </c>
      <c r="AB14" s="14" t="s">
        <v>14</v>
      </c>
      <c r="AC14" s="122">
        <f>(2*ATAN(K14/(2*T9)))*180/PI()</f>
        <v>49.550281137663845</v>
      </c>
      <c r="AD14" s="15" t="s">
        <v>14</v>
      </c>
    </row>
    <row r="15" spans="1:30" ht="18.75" customHeight="1">
      <c r="A15" s="291" t="s">
        <v>42</v>
      </c>
      <c r="B15" s="292"/>
      <c r="C15" s="19">
        <v>23.9</v>
      </c>
      <c r="D15" s="20" t="s">
        <v>3</v>
      </c>
      <c r="E15" s="88">
        <v>35.8</v>
      </c>
      <c r="F15" s="21" t="s">
        <v>3</v>
      </c>
      <c r="G15" s="114"/>
      <c r="H15" s="94" t="s">
        <v>20</v>
      </c>
      <c r="I15" s="19">
        <f t="shared" si="0"/>
        <v>23.9</v>
      </c>
      <c r="J15" s="20" t="s">
        <v>3</v>
      </c>
      <c r="K15" s="88">
        <f t="shared" si="1"/>
        <v>35.8</v>
      </c>
      <c r="L15" s="102" t="s">
        <v>3</v>
      </c>
      <c r="M15" s="66" t="str">
        <f t="shared" si="2"/>
        <v>1:</v>
      </c>
      <c r="N15" s="16">
        <f t="shared" si="3"/>
        <v>1.497907949790795</v>
      </c>
      <c r="O15" s="17">
        <f t="shared" si="4"/>
        <v>47.8</v>
      </c>
      <c r="P15" s="18" t="s">
        <v>3</v>
      </c>
      <c r="Q15" s="22">
        <f>(I15/T9)*((Q12-(((T9/1000)*Q12)/(Q12-(T9/1000))))-(T9/1000))</f>
        <v>0.44123157451396605</v>
      </c>
      <c r="R15" s="23">
        <f>(K15/T9)*((Q12-(((T9/1000)*Q12)/(Q12-(T9/1000))))-(T9/1000))</f>
        <v>0.6609242831631793</v>
      </c>
      <c r="S15" s="24">
        <f>(I15/T9)*((S12-(((T9/1000)*S12)/(S12-(T9/1000))))-(T9/1000))</f>
        <v>0.9934337038237699</v>
      </c>
      <c r="T15" s="25">
        <f>(K15/T9)*((S12-(((T9/1000)*S12)/(S12-(T9/1000))))-(T9/1000))</f>
        <v>1.4880722425477393</v>
      </c>
      <c r="U15" s="24">
        <f>(I15/T9)*((U12-(((T9/1000)*U12)/(U12-(T9/1000))))-(T9/1000))</f>
        <v>1.7903467461616394</v>
      </c>
      <c r="V15" s="25">
        <f>(K15/T9)*((U12-(((T9/1000)*U12)/(U12-(T9/1000))))-(T9/1000))</f>
        <v>2.6817746239576024</v>
      </c>
      <c r="W15" s="24">
        <f>(I15/T9)*((W12-(((T9/1000)*W12)/(W12-(T9/1000))))-(T9/1000))</f>
        <v>3.01611467859561</v>
      </c>
      <c r="X15" s="25">
        <f>(K15/T9)*((W12-(((T9/1000)*W12)/(W12-(T9/1000))))-(T9/1000))</f>
        <v>4.517862154549072</v>
      </c>
      <c r="Y15" s="24">
        <f>(I15/T9)*((Y12-(((T9/1000)*Y12)/(Y12-(T9/1000))))-(T9/1000))</f>
        <v>6.080311553262852</v>
      </c>
      <c r="Z15" s="25">
        <f>(K15/T9)*((Y12-(((T9/1000)*Y12)/(Y12-(T9/1000))))-(T9/1000))</f>
        <v>9.107747012837244</v>
      </c>
      <c r="AA15" s="131">
        <f>(2*ATAN(I15/(2*T9)))*180/PI()</f>
        <v>34.07120328906524</v>
      </c>
      <c r="AB15" s="27" t="s">
        <v>14</v>
      </c>
      <c r="AC15" s="123">
        <f>(2*ATAN(K15/(2*T9)))*180/PI()</f>
        <v>49.30781889087901</v>
      </c>
      <c r="AD15" s="29" t="s">
        <v>14</v>
      </c>
    </row>
    <row r="16" spans="1:30" ht="18.75" customHeight="1">
      <c r="A16" s="289" t="s">
        <v>43</v>
      </c>
      <c r="B16" s="290"/>
      <c r="C16" s="33">
        <v>19.1</v>
      </c>
      <c r="D16" s="34" t="s">
        <v>3</v>
      </c>
      <c r="E16" s="89">
        <v>28.7</v>
      </c>
      <c r="F16" s="35" t="s">
        <v>3</v>
      </c>
      <c r="G16" s="114"/>
      <c r="H16" s="95" t="s">
        <v>20</v>
      </c>
      <c r="I16" s="33">
        <f t="shared" si="0"/>
        <v>19.1</v>
      </c>
      <c r="J16" s="34" t="s">
        <v>3</v>
      </c>
      <c r="K16" s="89">
        <f t="shared" si="1"/>
        <v>28.7</v>
      </c>
      <c r="L16" s="101" t="s">
        <v>3</v>
      </c>
      <c r="M16" s="65" t="str">
        <f t="shared" si="2"/>
        <v>1:</v>
      </c>
      <c r="N16" s="30">
        <f t="shared" si="3"/>
        <v>1.5026178010471203</v>
      </c>
      <c r="O16" s="31">
        <f t="shared" si="4"/>
        <v>38.2</v>
      </c>
      <c r="P16" s="32" t="s">
        <v>3</v>
      </c>
      <c r="Q16" s="11">
        <f>(I16/T9)*((Q12-(((T9/1000)*Q12)/(Q12-(T9/1000))))-(T9/1000))</f>
        <v>0.352616028168065</v>
      </c>
      <c r="R16" s="12">
        <f>(K16/T9)*((Q12-(((T9/1000)*Q12)/(Q12-(T9/1000))))-(T9/1000))</f>
        <v>0.5298471208598672</v>
      </c>
      <c r="S16" s="13">
        <f>(I16/T9)*((S12-(((T9/1000)*S12)/(S12-(T9/1000))))-(T9/1000))</f>
        <v>0.7939156377838498</v>
      </c>
      <c r="T16" s="12">
        <f>(K16/T9)*((S12-(((T9/1000)*S12)/(S12-(T9/1000))))-(T9/1000))</f>
        <v>1.1929517698636904</v>
      </c>
      <c r="U16" s="13">
        <f>(I16/T9)*((U12-(((T9/1000)*U12)/(U12-(T9/1000))))-(T9/1000))</f>
        <v>1.4307791988153689</v>
      </c>
      <c r="V16" s="12">
        <f>(K16/T9)*((U12-(((T9/1000)*U12)/(U12-(T9/1000))))-(T9/1000))</f>
        <v>2.1499142935079103</v>
      </c>
      <c r="W16" s="13">
        <f>(I16/T9)*((W12-(((T9/1000)*W12)/(W12-(T9/1000))))-(T9/1000))</f>
        <v>2.4103677975387514</v>
      </c>
      <c r="X16" s="12">
        <f>(K16/T9)*((W12-(((T9/1000)*W12)/(W12-(T9/1000))))-(T9/1000))</f>
        <v>3.621861559652469</v>
      </c>
      <c r="Y16" s="13">
        <f>(I16/T9)*((Y12-(((T9/1000)*Y12)/(Y12-(T9/1000))))-(T9/1000))</f>
        <v>4.859161115787469</v>
      </c>
      <c r="Z16" s="12">
        <f>(K16/T9)*((Y12-(((T9/1000)*Y12)/(Y12-(T9/1000))))-(T9/1000))</f>
        <v>7.301461990738238</v>
      </c>
      <c r="AA16" s="132">
        <f>(2*ATAN(I16/(2*T9)))*180/PI()</f>
        <v>27.51874164047123</v>
      </c>
      <c r="AB16" s="37" t="s">
        <v>14</v>
      </c>
      <c r="AC16" s="124">
        <f>(2*ATAN(K16/(2*T9)))*180/PI()</f>
        <v>40.40205465965491</v>
      </c>
      <c r="AD16" s="39" t="s">
        <v>14</v>
      </c>
    </row>
    <row r="17" spans="1:30" ht="18.75" customHeight="1">
      <c r="A17" s="293" t="s">
        <v>49</v>
      </c>
      <c r="B17" s="294"/>
      <c r="C17" s="19">
        <v>15</v>
      </c>
      <c r="D17" s="20" t="s">
        <v>3</v>
      </c>
      <c r="E17" s="88">
        <v>22.5</v>
      </c>
      <c r="F17" s="21" t="s">
        <v>3</v>
      </c>
      <c r="G17" s="114"/>
      <c r="H17" s="94" t="s">
        <v>20</v>
      </c>
      <c r="I17" s="19">
        <f t="shared" si="0"/>
        <v>15</v>
      </c>
      <c r="J17" s="20" t="s">
        <v>3</v>
      </c>
      <c r="K17" s="88">
        <f t="shared" si="1"/>
        <v>22.5</v>
      </c>
      <c r="L17" s="102" t="s">
        <v>3</v>
      </c>
      <c r="M17" s="66" t="str">
        <f t="shared" si="2"/>
        <v>1:</v>
      </c>
      <c r="N17" s="16">
        <f t="shared" si="3"/>
        <v>1.5</v>
      </c>
      <c r="O17" s="40">
        <f t="shared" si="4"/>
        <v>30</v>
      </c>
      <c r="P17" s="18" t="s">
        <v>3</v>
      </c>
      <c r="Q17" s="22">
        <f>(I17/T9)*((Q12-(((T9/1000)*Q12)/(Q12-(T9/1000))))-(T9/1000))</f>
        <v>0.27692358233094105</v>
      </c>
      <c r="R17" s="25">
        <f>(K17/T9)*((Q12-(((T9/1000)*Q12)/(Q12-(T9/1000))))-(T9/1000))</f>
        <v>0.4153853734964116</v>
      </c>
      <c r="S17" s="24">
        <f>(I17/T9)*((S12-(((T9/1000)*S12)/(S12-(T9/1000))))-(T9/1000))</f>
        <v>0.6234939563747511</v>
      </c>
      <c r="T17" s="25">
        <f>(K17/T9)*((S12-(((T9/1000)*S12)/(S12-(T9/1000))))-(T9/1000))</f>
        <v>0.9352409345621265</v>
      </c>
      <c r="U17" s="24">
        <f>(I17/T9)*((U12-(((T9/1000)*U12)/(U12-(T9/1000))))-(T9/1000))</f>
        <v>1.1236485854570961</v>
      </c>
      <c r="V17" s="25">
        <f>(K17/T9)*((U12-(((T9/1000)*U12)/(U12-(T9/1000))))-(T9/1000))</f>
        <v>1.6854728781856438</v>
      </c>
      <c r="W17" s="24">
        <f>(I17/T9)*((W12-(((T9/1000)*W12)/(W12-(T9/1000))))-(T9/1000))</f>
        <v>1.8929590033026842</v>
      </c>
      <c r="X17" s="25">
        <f>(K17/T9)*((W12-(((T9/1000)*W12)/(W12-(T9/1000))))-(T9/1000))</f>
        <v>2.839438504954026</v>
      </c>
      <c r="Y17" s="24">
        <f>(I17/T9)*((Y12-(((T9/1000)*Y12)/(Y12-(T9/1000))))-(T9/1000))</f>
        <v>3.816095117110578</v>
      </c>
      <c r="Z17" s="25">
        <f>(K17/T9)*((Y12-(((T9/1000)*Y12)/(Y12-(T9/1000))))-(T9/1000))</f>
        <v>5.724142675665866</v>
      </c>
      <c r="AA17" s="131">
        <f>(2*ATAN(I17/(2*T9)))*180/PI()</f>
        <v>21.771054109317475</v>
      </c>
      <c r="AB17" s="27" t="s">
        <v>14</v>
      </c>
      <c r="AC17" s="125">
        <f>(2*ATAN(K17/(2*T9)))*180/PI()</f>
        <v>32.18163269770434</v>
      </c>
      <c r="AD17" s="29" t="s">
        <v>14</v>
      </c>
    </row>
    <row r="18" spans="1:30" ht="18.75" customHeight="1">
      <c r="A18" s="251" t="s">
        <v>50</v>
      </c>
      <c r="B18" s="252"/>
      <c r="C18" s="33">
        <v>15.1</v>
      </c>
      <c r="D18" s="34" t="s">
        <v>3</v>
      </c>
      <c r="E18" s="89">
        <v>22.7</v>
      </c>
      <c r="F18" s="35" t="s">
        <v>3</v>
      </c>
      <c r="G18" s="114"/>
      <c r="H18" s="95" t="s">
        <v>20</v>
      </c>
      <c r="I18" s="33">
        <f t="shared" si="0"/>
        <v>15.1</v>
      </c>
      <c r="J18" s="34" t="s">
        <v>3</v>
      </c>
      <c r="K18" s="89">
        <f t="shared" si="1"/>
        <v>22.7</v>
      </c>
      <c r="L18" s="101" t="s">
        <v>3</v>
      </c>
      <c r="M18" s="65" t="str">
        <f t="shared" si="2"/>
        <v>1:</v>
      </c>
      <c r="N18" s="30">
        <f t="shared" si="3"/>
        <v>1.5033112582781456</v>
      </c>
      <c r="O18" s="31">
        <f t="shared" si="4"/>
        <v>30.2</v>
      </c>
      <c r="P18" s="32" t="s">
        <v>3</v>
      </c>
      <c r="Q18" s="11">
        <f>(I18/T9)*((Q12-(((T9/1000)*Q12)/(Q12-(T9/1000))))-(T9/1000))</f>
        <v>0.27876973954648065</v>
      </c>
      <c r="R18" s="12">
        <f>(K18/T9)*((Q12-(((T9/1000)*Q12)/(Q12-(T9/1000))))-(T9/1000))</f>
        <v>0.4190776879274908</v>
      </c>
      <c r="S18" s="13">
        <f>(I18/T9)*((S12-(((T9/1000)*S12)/(S12-(T9/1000))))-(T9/1000))</f>
        <v>0.6276505827505828</v>
      </c>
      <c r="T18" s="12">
        <f>(K18/T9)*((S12-(((T9/1000)*S12)/(S12-(T9/1000))))-(T9/1000))</f>
        <v>0.9435541873137899</v>
      </c>
      <c r="U18" s="13">
        <f>(I18/T9)*((U12-(((T9/1000)*U12)/(U12-(T9/1000))))-(T9/1000))</f>
        <v>1.13113957602681</v>
      </c>
      <c r="V18" s="12">
        <f>(K18/T9)*((U12-(((T9/1000)*U12)/(U12-(T9/1000))))-(T9/1000))</f>
        <v>1.7004548593250717</v>
      </c>
      <c r="W18" s="13">
        <f>(I18/T9)*((W12-(((T9/1000)*W12)/(W12-(T9/1000))))-(T9/1000))</f>
        <v>1.9055787299913687</v>
      </c>
      <c r="X18" s="12">
        <f>(K18/T9)*((W12-(((T9/1000)*W12)/(W12-(T9/1000))))-(T9/1000))</f>
        <v>2.864677958331395</v>
      </c>
      <c r="Y18" s="13">
        <f>(I18/T9)*((Y12-(((T9/1000)*Y12)/(Y12-(T9/1000))))-(T9/1000))</f>
        <v>3.841535751224648</v>
      </c>
      <c r="Z18" s="12">
        <f>(K18/T9)*((Y12-(((T9/1000)*Y12)/(Y12-(T9/1000))))-(T9/1000))</f>
        <v>5.7750239438940065</v>
      </c>
      <c r="AA18" s="132">
        <f>(2*ATAN(I18/(2*T9)))*180/PI()</f>
        <v>21.91269323541205</v>
      </c>
      <c r="AB18" s="37" t="s">
        <v>14</v>
      </c>
      <c r="AC18" s="124">
        <f>(2*ATAN(K18/(2*T9)))*180/PI()</f>
        <v>32.45270059057215</v>
      </c>
      <c r="AD18" s="39" t="s">
        <v>14</v>
      </c>
    </row>
    <row r="19" spans="1:30" ht="18.75" customHeight="1">
      <c r="A19" s="249" t="s">
        <v>48</v>
      </c>
      <c r="B19" s="250"/>
      <c r="C19" s="19">
        <v>14.8</v>
      </c>
      <c r="D19" s="20" t="s">
        <v>3</v>
      </c>
      <c r="E19" s="88">
        <v>22.2</v>
      </c>
      <c r="F19" s="21" t="s">
        <v>3</v>
      </c>
      <c r="G19" s="114"/>
      <c r="H19" s="94" t="s">
        <v>20</v>
      </c>
      <c r="I19" s="19">
        <f t="shared" si="0"/>
        <v>14.8</v>
      </c>
      <c r="J19" s="20" t="s">
        <v>3</v>
      </c>
      <c r="K19" s="88">
        <f t="shared" si="1"/>
        <v>22.2</v>
      </c>
      <c r="L19" s="102" t="s">
        <v>3</v>
      </c>
      <c r="M19" s="66" t="str">
        <f t="shared" si="2"/>
        <v>1:</v>
      </c>
      <c r="N19" s="16">
        <f t="shared" si="3"/>
        <v>1.4999999999999998</v>
      </c>
      <c r="O19" s="40">
        <f t="shared" si="4"/>
        <v>29.6</v>
      </c>
      <c r="P19" s="18" t="s">
        <v>3</v>
      </c>
      <c r="Q19" s="22">
        <f>(I19/T9)*((Q12-(((T9/1000)*Q12)/(Q12-(T9/1000))))-(T9/1000))</f>
        <v>0.27323126789986185</v>
      </c>
      <c r="R19" s="25">
        <f>(K19/T9)*((Q12-(((T9/1000)*Q12)/(Q12-(T9/1000))))-(T9/1000))</f>
        <v>0.4098469018497928</v>
      </c>
      <c r="S19" s="24">
        <f>(I19/T9)*((S12-(((T9/1000)*S12)/(S12-(T9/1000))))-(T9/1000))</f>
        <v>0.6151807036230879</v>
      </c>
      <c r="T19" s="25">
        <f>(K19/T9)*((S12-(((T9/1000)*S12)/(S12-(T9/1000))))-(T9/1000))</f>
        <v>0.9227710554346316</v>
      </c>
      <c r="U19" s="24">
        <f>(I19/T9)*((U12-(((T9/1000)*U12)/(U12-(T9/1000))))-(T9/1000))</f>
        <v>1.108666604317668</v>
      </c>
      <c r="V19" s="25">
        <f>(K19/T9)*((U12-(((T9/1000)*U12)/(U12-(T9/1000))))-(T9/1000))</f>
        <v>1.662999906476502</v>
      </c>
      <c r="W19" s="24">
        <f>(I19/T9)*((W12-(((T9/1000)*W12)/(W12-(T9/1000))))-(T9/1000))</f>
        <v>1.8677195499253152</v>
      </c>
      <c r="X19" s="25">
        <f>(K19/T9)*((W12-(((T9/1000)*W12)/(W12-(T9/1000))))-(T9/1000))</f>
        <v>2.8015793248879723</v>
      </c>
      <c r="Y19" s="24">
        <f>(I19/T9)*((Y12-(((T9/1000)*Y12)/(Y12-(T9/1000))))-(T9/1000))</f>
        <v>3.765213848882437</v>
      </c>
      <c r="Z19" s="25">
        <f>(K19/T9)*((Y12-(((T9/1000)*Y12)/(Y12-(T9/1000))))-(T9/1000))</f>
        <v>5.647820773323654</v>
      </c>
      <c r="AA19" s="131">
        <f>(2*ATAN(I19/(2*T9)))*180/PI()</f>
        <v>21.487574141961773</v>
      </c>
      <c r="AB19" s="27" t="s">
        <v>14</v>
      </c>
      <c r="AC19" s="125">
        <f>(2*ATAN(K19/(2*T9)))*180/PI()</f>
        <v>31.774337005527904</v>
      </c>
      <c r="AD19" s="29" t="s">
        <v>14</v>
      </c>
    </row>
    <row r="20" spans="1:30" ht="7.5" customHeight="1">
      <c r="A20" s="295"/>
      <c r="B20" s="296"/>
      <c r="C20" s="46"/>
      <c r="D20" s="47"/>
      <c r="E20" s="86"/>
      <c r="F20" s="48"/>
      <c r="G20" s="121"/>
      <c r="H20" s="96"/>
      <c r="I20" s="107"/>
      <c r="J20" s="108"/>
      <c r="K20" s="109"/>
      <c r="L20" s="106"/>
      <c r="M20" s="42"/>
      <c r="N20" s="43"/>
      <c r="O20" s="44"/>
      <c r="P20" s="45"/>
      <c r="Q20" s="49"/>
      <c r="R20" s="50"/>
      <c r="S20" s="51"/>
      <c r="T20" s="50"/>
      <c r="U20" s="51"/>
      <c r="V20" s="50"/>
      <c r="W20" s="51"/>
      <c r="X20" s="50"/>
      <c r="Y20" s="51"/>
      <c r="Z20" s="50"/>
      <c r="AA20" s="126"/>
      <c r="AB20" s="52"/>
      <c r="AC20" s="126"/>
      <c r="AD20" s="53"/>
    </row>
    <row r="21" spans="1:30" ht="18.75" customHeight="1">
      <c r="A21" s="253" t="s">
        <v>53</v>
      </c>
      <c r="B21" s="254"/>
      <c r="C21" s="33">
        <v>13.5</v>
      </c>
      <c r="D21" s="34" t="s">
        <v>3</v>
      </c>
      <c r="E21" s="89">
        <v>18</v>
      </c>
      <c r="F21" s="35" t="s">
        <v>3</v>
      </c>
      <c r="G21" s="115">
        <v>0</v>
      </c>
      <c r="H21" s="97" t="s">
        <v>20</v>
      </c>
      <c r="I21" s="33">
        <f aca="true" t="shared" si="5" ref="I21:I26">C21+(C21/100*G21)</f>
        <v>13.5</v>
      </c>
      <c r="J21" s="34" t="s">
        <v>3</v>
      </c>
      <c r="K21" s="89">
        <f aca="true" t="shared" si="6" ref="K21:K26">E21+(E21/100*G21)</f>
        <v>18</v>
      </c>
      <c r="L21" s="101" t="s">
        <v>3</v>
      </c>
      <c r="M21" s="65" t="str">
        <f aca="true" t="shared" si="7" ref="M21:M26">IF(K21=0,0,"1:")</f>
        <v>1:</v>
      </c>
      <c r="N21" s="30">
        <f aca="true" t="shared" si="8" ref="N21:N26">IF(I21=0,0,K21/I21)</f>
        <v>1.3333333333333333</v>
      </c>
      <c r="O21" s="31">
        <f aca="true" t="shared" si="9" ref="O21:O26">2*I21</f>
        <v>27</v>
      </c>
      <c r="P21" s="32" t="s">
        <v>3</v>
      </c>
      <c r="Q21" s="11">
        <f>(I21/T9)*((Q12-(((T9/1000)*Q12)/(Q12-(T9/1000))))-(T9/1000))</f>
        <v>0.24923122409784695</v>
      </c>
      <c r="R21" s="12">
        <f>(K21/T9)*((Q12-(((T9/1000)*Q12)/(Q12-(T9/1000))))-(T9/1000))</f>
        <v>0.3323082987971293</v>
      </c>
      <c r="S21" s="13">
        <f>(I21/T9)*((S12-(((T9/1000)*S12)/(S12-(T9/1000))))-(T9/1000))</f>
        <v>0.561144560737276</v>
      </c>
      <c r="T21" s="12">
        <f>(K21/T9)*((S12-(((T9/1000)*S12)/(S12-(T9/1000))))-(T9/1000))</f>
        <v>0.7481927476497013</v>
      </c>
      <c r="U21" s="13">
        <f>(I21/T9)*((U12-(((T9/1000)*U12)/(U12-(T9/1000))))-(T9/1000))</f>
        <v>1.0112837269113863</v>
      </c>
      <c r="V21" s="12">
        <f>(K21/T9)*((U12-(((T9/1000)*U12)/(U12-(T9/1000))))-(T9/1000))</f>
        <v>1.3483783025485152</v>
      </c>
      <c r="W21" s="13">
        <f>(I21/T9)*((W12-(((T9/1000)*W12)/(W12-(T9/1000))))-(T9/1000))</f>
        <v>1.7036631029724156</v>
      </c>
      <c r="X21" s="12">
        <f>(K21/T9)*((W12-(((T9/1000)*W12)/(W12-(T9/1000))))-(T9/1000))</f>
        <v>2.2715508039632213</v>
      </c>
      <c r="Y21" s="13">
        <f>(I21/T9)*((Y12-(((T9/1000)*Y12)/(Y12-(T9/1000))))-(T9/1000))</f>
        <v>3.43448560539952</v>
      </c>
      <c r="Z21" s="12">
        <f>(K21/T9)*((Y12-(((T9/1000)*Y12)/(Y12-(T9/1000))))-(T9/1000))</f>
        <v>4.579314140532693</v>
      </c>
      <c r="AA21" s="133">
        <f>(2*ATAN(I21/(2*T9)))*180/PI()</f>
        <v>19.638601277515797</v>
      </c>
      <c r="AB21" s="37" t="s">
        <v>14</v>
      </c>
      <c r="AC21" s="127">
        <f>(2*ATAN(K21/(2*T9)))*180/PI()</f>
        <v>25.989233583833013</v>
      </c>
      <c r="AD21" s="39" t="s">
        <v>14</v>
      </c>
    </row>
    <row r="22" spans="1:30" ht="18.75" customHeight="1">
      <c r="A22" s="291" t="s">
        <v>52</v>
      </c>
      <c r="B22" s="292"/>
      <c r="C22" s="19">
        <v>13.1</v>
      </c>
      <c r="D22" s="20" t="s">
        <v>3</v>
      </c>
      <c r="E22" s="88">
        <v>17.4</v>
      </c>
      <c r="F22" s="21" t="s">
        <v>3</v>
      </c>
      <c r="G22" s="114">
        <v>0</v>
      </c>
      <c r="H22" s="94" t="s">
        <v>20</v>
      </c>
      <c r="I22" s="19">
        <f t="shared" si="5"/>
        <v>13.1</v>
      </c>
      <c r="J22" s="20" t="s">
        <v>3</v>
      </c>
      <c r="K22" s="88">
        <f t="shared" si="6"/>
        <v>17.4</v>
      </c>
      <c r="L22" s="102" t="s">
        <v>3</v>
      </c>
      <c r="M22" s="66" t="str">
        <f t="shared" si="7"/>
        <v>1:</v>
      </c>
      <c r="N22" s="16">
        <f t="shared" si="8"/>
        <v>1.3282442748091603</v>
      </c>
      <c r="O22" s="40">
        <f t="shared" si="9"/>
        <v>26.2</v>
      </c>
      <c r="P22" s="18" t="s">
        <v>3</v>
      </c>
      <c r="Q22" s="22">
        <f>(I22/T9)*((Q12-(((T9/1000)*Q12)/(Q12-(T9/1000))))-(T9/1000))</f>
        <v>0.2418465952356885</v>
      </c>
      <c r="R22" s="25">
        <f>(K22/T9)*((Q12-(((T9/1000)*Q12)/(Q12-(T9/1000))))-(T9/1000))</f>
        <v>0.3212313555038916</v>
      </c>
      <c r="S22" s="24">
        <f>(I22/T9)*((S12-(((T9/1000)*S12)/(S12-(T9/1000))))-(T9/1000))</f>
        <v>0.5445180552339492</v>
      </c>
      <c r="T22" s="25">
        <f>(K22/T9)*((S12-(((T9/1000)*S12)/(S12-(T9/1000))))-(T9/1000))</f>
        <v>0.7232529893947113</v>
      </c>
      <c r="U22" s="24">
        <f>(I22/T9)*((U12-(((T9/1000)*U12)/(U12-(T9/1000))))-(T9/1000))</f>
        <v>0.9813197646325303</v>
      </c>
      <c r="V22" s="25">
        <f>(K22/T9)*((U12-(((T9/1000)*U12)/(U12-(T9/1000))))-(T9/1000))</f>
        <v>1.3034323591302313</v>
      </c>
      <c r="W22" s="24">
        <f>(I22/T9)*((W12-(((T9/1000)*W12)/(W12-(T9/1000))))-(T9/1000))</f>
        <v>1.6531841962176774</v>
      </c>
      <c r="X22" s="25">
        <f>(K22/T9)*((W12-(((T9/1000)*W12)/(W12-(T9/1000))))-(T9/1000))</f>
        <v>2.1958324438311134</v>
      </c>
      <c r="Y22" s="24">
        <f>(I22/T9)*((Y12-(((T9/1000)*Y12)/(Y12-(T9/1000))))-(T9/1000))</f>
        <v>3.3327230689432374</v>
      </c>
      <c r="Z22" s="25">
        <f>(K22/T9)*((Y12-(((T9/1000)*Y12)/(Y12-(T9/1000))))-(T9/1000))</f>
        <v>4.42667033584827</v>
      </c>
      <c r="AA22" s="131">
        <f>(2*ATAN(I22/(2*T9)))*180/PI()</f>
        <v>19.06755628420637</v>
      </c>
      <c r="AB22" s="27" t="s">
        <v>14</v>
      </c>
      <c r="AC22" s="123">
        <f>(2*ATAN(K22/(2*T9)))*180/PI()</f>
        <v>25.150930999488857</v>
      </c>
      <c r="AD22" s="29" t="s">
        <v>14</v>
      </c>
    </row>
    <row r="23" spans="1:30" ht="18.75" customHeight="1">
      <c r="A23" s="289" t="s">
        <v>54</v>
      </c>
      <c r="B23" s="290"/>
      <c r="C23" s="33">
        <v>6.7</v>
      </c>
      <c r="D23" s="34" t="s">
        <v>3</v>
      </c>
      <c r="E23" s="89">
        <v>8.9</v>
      </c>
      <c r="F23" s="35" t="s">
        <v>3</v>
      </c>
      <c r="G23" s="114">
        <v>0</v>
      </c>
      <c r="H23" s="95" t="s">
        <v>20</v>
      </c>
      <c r="I23" s="33">
        <f t="shared" si="5"/>
        <v>6.7</v>
      </c>
      <c r="J23" s="34" t="s">
        <v>3</v>
      </c>
      <c r="K23" s="89">
        <f t="shared" si="6"/>
        <v>8.9</v>
      </c>
      <c r="L23" s="101" t="s">
        <v>3</v>
      </c>
      <c r="M23" s="65" t="str">
        <f t="shared" si="7"/>
        <v>1:</v>
      </c>
      <c r="N23" s="30">
        <f t="shared" si="8"/>
        <v>1.328358208955224</v>
      </c>
      <c r="O23" s="31">
        <f t="shared" si="9"/>
        <v>13.4</v>
      </c>
      <c r="P23" s="32" t="s">
        <v>3</v>
      </c>
      <c r="Q23" s="11">
        <f>(I23/T9)*((Q12-(((T9/1000)*Q12)/(Q12-(T9/1000))))-(T9/1000))</f>
        <v>0.12369253344115368</v>
      </c>
      <c r="R23" s="12">
        <f>(K23/T9)*((Q12-(((T9/1000)*Q12)/(Q12-(T9/1000))))-(T9/1000))</f>
        <v>0.16430799218302505</v>
      </c>
      <c r="S23" s="13">
        <f>(I23/T9)*((S12-(((T9/1000)*S12)/(S12-(T9/1000))))-(T9/1000))</f>
        <v>0.27849396718072217</v>
      </c>
      <c r="T23" s="12">
        <f>(K23/T9)*((S12-(((T9/1000)*S12)/(S12-(T9/1000))))-(T9/1000))</f>
        <v>0.36993974744901903</v>
      </c>
      <c r="U23" s="13">
        <f>(I23/T9)*((U12-(((T9/1000)*U12)/(U12-(T9/1000))))-(T9/1000))</f>
        <v>0.5018963681708362</v>
      </c>
      <c r="V23" s="12">
        <f>(K23/T9)*((U12-(((T9/1000)*U12)/(U12-(T9/1000))))-(T9/1000))</f>
        <v>0.6666981607045437</v>
      </c>
      <c r="W23" s="13">
        <f>(I23/T9)*((W12-(((T9/1000)*W12)/(W12-(T9/1000))))-(T9/1000))</f>
        <v>0.8455216881418656</v>
      </c>
      <c r="X23" s="12">
        <f>(K23/T9)*((W12-(((T9/1000)*W12)/(W12-(T9/1000))))-(T9/1000))</f>
        <v>1.1231556752929261</v>
      </c>
      <c r="Y23" s="13">
        <f>(I23/T9)*((Y12-(((T9/1000)*Y12)/(Y12-(T9/1000))))-(T9/1000))</f>
        <v>1.7045224856427246</v>
      </c>
      <c r="Z23" s="12">
        <f>(K23/T9)*((Y12-(((T9/1000)*Y12)/(Y12-(T9/1000))))-(T9/1000))</f>
        <v>2.2642164361522763</v>
      </c>
      <c r="AA23" s="132">
        <f>(2*ATAN(I23/(2*T9)))*180/PI()</f>
        <v>9.819018978657224</v>
      </c>
      <c r="AB23" s="37" t="s">
        <v>14</v>
      </c>
      <c r="AC23" s="124">
        <f>(2*ATAN(K23/(2*T9)))*180/PI()</f>
        <v>13.018886198248591</v>
      </c>
      <c r="AD23" s="39" t="s">
        <v>14</v>
      </c>
    </row>
    <row r="24" spans="1:30" ht="18.75" customHeight="1">
      <c r="A24" s="293" t="s">
        <v>55</v>
      </c>
      <c r="B24" s="294"/>
      <c r="C24" s="19">
        <v>6.6</v>
      </c>
      <c r="D24" s="20" t="s">
        <v>3</v>
      </c>
      <c r="E24" s="88">
        <v>8.8</v>
      </c>
      <c r="F24" s="21" t="s">
        <v>3</v>
      </c>
      <c r="G24" s="114">
        <v>0</v>
      </c>
      <c r="H24" s="94" t="s">
        <v>20</v>
      </c>
      <c r="I24" s="19">
        <f t="shared" si="5"/>
        <v>6.6</v>
      </c>
      <c r="J24" s="20" t="s">
        <v>3</v>
      </c>
      <c r="K24" s="88">
        <f t="shared" si="6"/>
        <v>8.8</v>
      </c>
      <c r="L24" s="102" t="s">
        <v>3</v>
      </c>
      <c r="M24" s="66" t="str">
        <f t="shared" si="7"/>
        <v>1:</v>
      </c>
      <c r="N24" s="16">
        <f t="shared" si="8"/>
        <v>1.3333333333333335</v>
      </c>
      <c r="O24" s="40">
        <f t="shared" si="9"/>
        <v>13.2</v>
      </c>
      <c r="P24" s="18" t="s">
        <v>3</v>
      </c>
      <c r="Q24" s="22">
        <f>(I24/T9)*((Q12-(((T9/1000)*Q12)/(Q12-(T9/1000))))-(T9/1000))</f>
        <v>0.12184637622561405</v>
      </c>
      <c r="R24" s="25">
        <f>(K24/T9)*((Q12-(((T9/1000)*Q12)/(Q12-(T9/1000))))-(T9/1000))</f>
        <v>0.16246183496748545</v>
      </c>
      <c r="S24" s="24">
        <f>(I24/T9)*((S12-(((T9/1000)*S12)/(S12-(T9/1000))))-(T9/1000))</f>
        <v>0.2743373408048905</v>
      </c>
      <c r="T24" s="25">
        <f>(K24/T9)*((S12-(((T9/1000)*S12)/(S12-(T9/1000))))-(T9/1000))</f>
        <v>0.3657831210731874</v>
      </c>
      <c r="U24" s="24">
        <f>(I24/T9)*((U12-(((T9/1000)*U12)/(U12-(T9/1000))))-(T9/1000))</f>
        <v>0.4944053776011222</v>
      </c>
      <c r="V24" s="25">
        <f>(K24/T9)*((U12-(((T9/1000)*U12)/(U12-(T9/1000))))-(T9/1000))</f>
        <v>0.6592071701348298</v>
      </c>
      <c r="W24" s="24">
        <f>(I24/T9)*((W12-(((T9/1000)*W12)/(W12-(T9/1000))))-(T9/1000))</f>
        <v>0.832901961453181</v>
      </c>
      <c r="X24" s="25">
        <f>(K24/T9)*((W12-(((T9/1000)*W12)/(W12-(T9/1000))))-(T9/1000))</f>
        <v>1.1105359486042414</v>
      </c>
      <c r="Y24" s="24">
        <f>(I24/T9)*((Y12-(((T9/1000)*Y12)/(Y12-(T9/1000))))-(T9/1000))</f>
        <v>1.6790818515286539</v>
      </c>
      <c r="Z24" s="25">
        <f>(K24/T9)*((Y12-(((T9/1000)*Y12)/(Y12-(T9/1000))))-(T9/1000))</f>
        <v>2.2387758020382056</v>
      </c>
      <c r="AA24" s="131">
        <f>(2*ATAN(I24/(2*T9)))*180/PI()</f>
        <v>9.673166891470602</v>
      </c>
      <c r="AB24" s="27" t="s">
        <v>14</v>
      </c>
      <c r="AC24" s="125">
        <f>(2*ATAN(K24/(2*T9)))*180/PI()</f>
        <v>12.87384120171063</v>
      </c>
      <c r="AD24" s="29" t="s">
        <v>14</v>
      </c>
    </row>
    <row r="25" spans="1:30" ht="18.75" customHeight="1">
      <c r="A25" s="253" t="s">
        <v>56</v>
      </c>
      <c r="B25" s="294"/>
      <c r="C25" s="33">
        <v>5.6</v>
      </c>
      <c r="D25" s="34" t="s">
        <v>3</v>
      </c>
      <c r="E25" s="89">
        <v>7.6</v>
      </c>
      <c r="F25" s="35" t="s">
        <v>3</v>
      </c>
      <c r="G25" s="115">
        <v>0</v>
      </c>
      <c r="H25" s="97" t="s">
        <v>20</v>
      </c>
      <c r="I25" s="33">
        <f t="shared" si="5"/>
        <v>5.6</v>
      </c>
      <c r="J25" s="34" t="s">
        <v>3</v>
      </c>
      <c r="K25" s="89">
        <f t="shared" si="6"/>
        <v>7.6</v>
      </c>
      <c r="L25" s="101" t="s">
        <v>3</v>
      </c>
      <c r="M25" s="65" t="str">
        <f t="shared" si="7"/>
        <v>1:</v>
      </c>
      <c r="N25" s="30">
        <f t="shared" si="8"/>
        <v>1.3571428571428572</v>
      </c>
      <c r="O25" s="31">
        <f t="shared" si="9"/>
        <v>11.2</v>
      </c>
      <c r="P25" s="32" t="s">
        <v>3</v>
      </c>
      <c r="Q25" s="11">
        <f>(I25/T9)*((Q12-(((T9/1000)*Q12)/(Q12-(T9/1000))))-(T9/1000))</f>
        <v>0.103384804070218</v>
      </c>
      <c r="R25" s="12">
        <f>(K25/T9)*((Q12-(((T9/1000)*Q12)/(Q12-(T9/1000))))-(T9/1000))</f>
        <v>0.14030794838101013</v>
      </c>
      <c r="S25" s="13">
        <f>(I25/T9)*((S12-(((T9/1000)*S12)/(S12-(T9/1000))))-(T9/1000))</f>
        <v>0.23277107704657374</v>
      </c>
      <c r="T25" s="12">
        <f>(K25/T9)*((S12-(((T9/1000)*S12)/(S12-(T9/1000))))-(T9/1000))</f>
        <v>0.3159036045632072</v>
      </c>
      <c r="U25" s="13">
        <f>(I25/T9)*((U12-(((T9/1000)*U12)/(U12-(T9/1000))))-(T9/1000))</f>
        <v>0.41949547190398245</v>
      </c>
      <c r="V25" s="12">
        <f>(K25/T9)*((U12-(((T9/1000)*U12)/(U12-(T9/1000))))-(T9/1000))</f>
        <v>0.569315283298262</v>
      </c>
      <c r="W25" s="13">
        <f>(I25/T9)*((W12-(((T9/1000)*W12)/(W12-(T9/1000))))-(T9/1000))</f>
        <v>0.7067046945663353</v>
      </c>
      <c r="X25" s="12">
        <f>(K25/T9)*((W12-(((T9/1000)*W12)/(W12-(T9/1000))))-(T9/1000))</f>
        <v>0.9590992283400266</v>
      </c>
      <c r="Y25" s="13">
        <f>(I25/T9)*((Y12-(((T9/1000)*Y12)/(Y12-(T9/1000))))-(T9/1000))</f>
        <v>1.424675510387949</v>
      </c>
      <c r="Z25" s="12">
        <f>(K25/T9)*((Y12-(((T9/1000)*Y12)/(Y12-(T9/1000))))-(T9/1000))</f>
        <v>1.9334881926693592</v>
      </c>
      <c r="AA25" s="132">
        <f>(2*ATAN(I25/(2*T9)))*180/PI()</f>
        <v>8.212994330340855</v>
      </c>
      <c r="AB25" s="37" t="s">
        <v>14</v>
      </c>
      <c r="AC25" s="124">
        <f>(2*ATAN(K25/(2*T9)))*180/PI()</f>
        <v>11.130197669823293</v>
      </c>
      <c r="AD25" s="39" t="s">
        <v>14</v>
      </c>
    </row>
    <row r="26" spans="1:30" ht="18.75" customHeight="1">
      <c r="A26" s="293" t="s">
        <v>57</v>
      </c>
      <c r="B26" s="294"/>
      <c r="C26" s="19">
        <v>5.3</v>
      </c>
      <c r="D26" s="20" t="s">
        <v>3</v>
      </c>
      <c r="E26" s="88">
        <v>7.2</v>
      </c>
      <c r="F26" s="21" t="s">
        <v>3</v>
      </c>
      <c r="G26" s="115">
        <v>0</v>
      </c>
      <c r="H26" s="98" t="s">
        <v>20</v>
      </c>
      <c r="I26" s="19">
        <f t="shared" si="5"/>
        <v>5.3</v>
      </c>
      <c r="J26" s="20" t="s">
        <v>3</v>
      </c>
      <c r="K26" s="88">
        <f t="shared" si="6"/>
        <v>7.2</v>
      </c>
      <c r="L26" s="102" t="s">
        <v>3</v>
      </c>
      <c r="M26" s="66" t="str">
        <f t="shared" si="7"/>
        <v>1:</v>
      </c>
      <c r="N26" s="16">
        <f t="shared" si="8"/>
        <v>1.358490566037736</v>
      </c>
      <c r="O26" s="40">
        <f t="shared" si="9"/>
        <v>10.6</v>
      </c>
      <c r="P26" s="18" t="s">
        <v>3</v>
      </c>
      <c r="Q26" s="22">
        <f>(I26/T9)*((Q12-(((T9/1000)*Q12)/(Q12-(T9/1000))))-(T9/1000))</f>
        <v>0.09784633242359916</v>
      </c>
      <c r="R26" s="25">
        <f>(K26/T9)*((Q12-(((T9/1000)*Q12)/(Q12-(T9/1000))))-(T9/1000))</f>
        <v>0.13292331951885172</v>
      </c>
      <c r="S26" s="24">
        <f>(I26/T9)*((S12-(((T9/1000)*S12)/(S12-(T9/1000))))-(T9/1000))</f>
        <v>0.2203011979190787</v>
      </c>
      <c r="T26" s="25">
        <f>(K26/T9)*((S12-(((T9/1000)*S12)/(S12-(T9/1000))))-(T9/1000))</f>
        <v>0.29927709905988054</v>
      </c>
      <c r="U26" s="24">
        <f>(I26/T9)*((U12-(((T9/1000)*U12)/(U12-(T9/1000))))-(T9/1000))</f>
        <v>0.39702250019484053</v>
      </c>
      <c r="V26" s="25">
        <f>(K26/T9)*((U12-(((T9/1000)*U12)/(U12-(T9/1000))))-(T9/1000))</f>
        <v>0.5393513210194061</v>
      </c>
      <c r="W26" s="24">
        <f>(I26/T9)*((W12-(((T9/1000)*W12)/(W12-(T9/1000))))-(T9/1000))</f>
        <v>0.6688455145002816</v>
      </c>
      <c r="X26" s="25">
        <f>(K26/T9)*((W12-(((T9/1000)*W12)/(W12-(T9/1000))))-(T9/1000))</f>
        <v>0.9086203215852885</v>
      </c>
      <c r="Y26" s="24">
        <f>(I26/T9)*((Y12-(((T9/1000)*Y12)/(Y12-(T9/1000))))-(T9/1000))</f>
        <v>1.3483536080457372</v>
      </c>
      <c r="Z26" s="25">
        <f>(K26/T9)*((Y12-(((T9/1000)*Y12)/(Y12-(T9/1000))))-(T9/1000))</f>
        <v>1.8317256562130773</v>
      </c>
      <c r="AA26" s="131">
        <f>(2*ATAN(I26/(2*T9)))*180/PI()</f>
        <v>7.774399345439603</v>
      </c>
      <c r="AB26" s="27" t="s">
        <v>14</v>
      </c>
      <c r="AC26" s="125">
        <f>(2*ATAN(K26/(2*T9)))*180/PI()</f>
        <v>10.54779191470353</v>
      </c>
      <c r="AD26" s="29" t="s">
        <v>14</v>
      </c>
    </row>
    <row r="27" spans="1:30" ht="7.5" customHeight="1">
      <c r="A27" s="258"/>
      <c r="B27" s="259"/>
      <c r="C27" s="57"/>
      <c r="D27" s="58"/>
      <c r="E27" s="87"/>
      <c r="F27" s="48"/>
      <c r="G27" s="121"/>
      <c r="H27" s="96"/>
      <c r="I27" s="103"/>
      <c r="J27" s="104"/>
      <c r="K27" s="105"/>
      <c r="L27" s="106"/>
      <c r="M27" s="42"/>
      <c r="N27" s="43"/>
      <c r="O27" s="44"/>
      <c r="P27" s="45"/>
      <c r="Q27" s="49"/>
      <c r="R27" s="50"/>
      <c r="S27" s="51"/>
      <c r="T27" s="50"/>
      <c r="U27" s="51"/>
      <c r="V27" s="50"/>
      <c r="W27" s="51"/>
      <c r="X27" s="50"/>
      <c r="Y27" s="51"/>
      <c r="Z27" s="50"/>
      <c r="AA27" s="128"/>
      <c r="AB27" s="52"/>
      <c r="AC27" s="128"/>
      <c r="AD27" s="53"/>
    </row>
    <row r="28" spans="1:30" ht="18.75" customHeight="1">
      <c r="A28" s="255"/>
      <c r="B28" s="256"/>
      <c r="C28" s="3">
        <v>0</v>
      </c>
      <c r="D28" s="34" t="s">
        <v>3</v>
      </c>
      <c r="E28" s="90">
        <v>0</v>
      </c>
      <c r="F28" s="35" t="s">
        <v>3</v>
      </c>
      <c r="G28" s="115">
        <v>0</v>
      </c>
      <c r="H28" s="97" t="s">
        <v>20</v>
      </c>
      <c r="I28" s="33">
        <f aca="true" t="shared" si="10" ref="I28:I35">C28+(C28/100*G28)</f>
        <v>0</v>
      </c>
      <c r="J28" s="34" t="s">
        <v>3</v>
      </c>
      <c r="K28" s="89">
        <f aca="true" t="shared" si="11" ref="K28:K35">E28+(E28/100*G28)</f>
        <v>0</v>
      </c>
      <c r="L28" s="101" t="s">
        <v>3</v>
      </c>
      <c r="M28" s="65">
        <f aca="true" t="shared" si="12" ref="M28:M35">IF(K28=0,0,"1:")</f>
        <v>0</v>
      </c>
      <c r="N28" s="30">
        <f aca="true" t="shared" si="13" ref="N28:N35">IF(I28=0,0,K28/I28)</f>
        <v>0</v>
      </c>
      <c r="O28" s="31">
        <f aca="true" t="shared" si="14" ref="O28:O35">2*I28</f>
        <v>0</v>
      </c>
      <c r="P28" s="32" t="s">
        <v>3</v>
      </c>
      <c r="Q28" s="11">
        <f>(I28/T9)*((Q12-(((T9/1000)*Q12)/(Q12-(T9/1000))))-(T9/1000))</f>
        <v>0</v>
      </c>
      <c r="R28" s="12">
        <f>(K28/T9)*((Q12-(((T9/1000)*Q12)/(Q12-(T9/1000))))-(T9/1000))</f>
        <v>0</v>
      </c>
      <c r="S28" s="13">
        <f>(I28/T9)*((S12-(((T9/1000)*S12)/(S12-(T9/1000))))-(T9/1000))</f>
        <v>0</v>
      </c>
      <c r="T28" s="12">
        <f>(K28/T9)*((S12-(((T9/1000)*S12)/(S12-(T9/1000))))-(T9/1000))</f>
        <v>0</v>
      </c>
      <c r="U28" s="13">
        <f>(I28/T9)*((U12-(((T9/1000)*U12)/(U12-(T9/1000))))-(T9/1000))</f>
        <v>0</v>
      </c>
      <c r="V28" s="12">
        <f>(K28/T9)*((U12-(((T9/1000)*U12)/(U12-(T9/1000))))-(T9/1000))</f>
        <v>0</v>
      </c>
      <c r="W28" s="13">
        <f>(I28/T9)*((W12-(((T9/1000)*W12)/(W12-(T9/1000))))-(T9/1000))</f>
        <v>0</v>
      </c>
      <c r="X28" s="12">
        <f>(K28/T9)*((W12-(((T9/1000)*W12)/(W12-(T9/1000))))-(T9/1000))</f>
        <v>0</v>
      </c>
      <c r="Y28" s="13">
        <f>(I28/T9)*((Y12-(((T9/1000)*Y12)/(Y12-(T9/1000))))-(T9/1000))</f>
        <v>0</v>
      </c>
      <c r="Z28" s="12">
        <f>(K28/T9)*((Y12-(((T9/1000)*Y12)/(Y12-(T9/1000))))-(T9/1000))</f>
        <v>0</v>
      </c>
      <c r="AA28" s="133">
        <f>(2*ATAN(I28/(2*T9)))*180/PI()</f>
        <v>0</v>
      </c>
      <c r="AB28" s="37" t="s">
        <v>14</v>
      </c>
      <c r="AC28" s="127">
        <f>(2*ATAN(K28/(2*T9)))*180/PI()</f>
        <v>0</v>
      </c>
      <c r="AD28" s="39" t="s">
        <v>14</v>
      </c>
    </row>
    <row r="29" spans="1:30" ht="18.75" customHeight="1">
      <c r="A29" s="255"/>
      <c r="B29" s="256"/>
      <c r="C29" s="3">
        <v>0</v>
      </c>
      <c r="D29" s="20" t="s">
        <v>3</v>
      </c>
      <c r="E29" s="90">
        <v>0</v>
      </c>
      <c r="F29" s="21" t="s">
        <v>3</v>
      </c>
      <c r="G29" s="115"/>
      <c r="H29" s="98" t="s">
        <v>20</v>
      </c>
      <c r="I29" s="19">
        <f t="shared" si="10"/>
        <v>0</v>
      </c>
      <c r="J29" s="20" t="s">
        <v>3</v>
      </c>
      <c r="K29" s="88">
        <f t="shared" si="11"/>
        <v>0</v>
      </c>
      <c r="L29" s="102" t="s">
        <v>3</v>
      </c>
      <c r="M29" s="66">
        <f t="shared" si="12"/>
        <v>0</v>
      </c>
      <c r="N29" s="16">
        <f t="shared" si="13"/>
        <v>0</v>
      </c>
      <c r="O29" s="40">
        <f t="shared" si="14"/>
        <v>0</v>
      </c>
      <c r="P29" s="18" t="s">
        <v>3</v>
      </c>
      <c r="Q29" s="22">
        <f>(I29/T9)*((Q12-(((T9/1000)*Q12)/(Q12-(T9/1000))))-(T9/1000))</f>
        <v>0</v>
      </c>
      <c r="R29" s="25">
        <f>(K29/T9)*((Q12-(((T9/1000)*Q12)/(Q12-(T9/1000))))-(T9/1000))</f>
        <v>0</v>
      </c>
      <c r="S29" s="24">
        <f>(I29/T9)*((S12-(((T9/1000)*S12)/(S12-(T9/1000))))-(T9/1000))</f>
        <v>0</v>
      </c>
      <c r="T29" s="25">
        <f>(K29/T9)*((S12-(((T9/1000)*S12)/(S12-(T9/1000))))-(T9/1000))</f>
        <v>0</v>
      </c>
      <c r="U29" s="24">
        <f>(I29/T9)*((U12-(((T9/1000)*U12)/(U12-(T9/1000))))-(T9/1000))</f>
        <v>0</v>
      </c>
      <c r="V29" s="25">
        <f>(K29/T9)*((U12-(((T9/1000)*U12)/(U12-(T9/1000))))-(T9/1000))</f>
        <v>0</v>
      </c>
      <c r="W29" s="24">
        <f>(I29/T9)*((W12-(((T9/1000)*W12)/(W12-(T9/1000))))-(T9/1000))</f>
        <v>0</v>
      </c>
      <c r="X29" s="25">
        <f>(K29/T9)*((W12-(((T9/1000)*W12)/(W12-(T9/1000))))-(T9/1000))</f>
        <v>0</v>
      </c>
      <c r="Y29" s="24">
        <f>(I29/T9)*((Y12-(((T9/1000)*Y12)/(Y12-(T9/1000))))-(T9/1000))</f>
        <v>0</v>
      </c>
      <c r="Z29" s="25">
        <f>(K29/T9)*((Y12-(((T9/1000)*Y12)/(Y12-(T9/1000))))-(T9/1000))</f>
        <v>0</v>
      </c>
      <c r="AA29" s="131">
        <f>(2*ATAN(I29/(2*T9)))*180/PI()</f>
        <v>0</v>
      </c>
      <c r="AB29" s="27" t="s">
        <v>14</v>
      </c>
      <c r="AC29" s="123">
        <f>(2*ATAN(K29/(2*T9)))*180/PI()</f>
        <v>0</v>
      </c>
      <c r="AD29" s="29" t="s">
        <v>14</v>
      </c>
    </row>
    <row r="30" spans="1:30" ht="18.75" customHeight="1">
      <c r="A30" s="255"/>
      <c r="B30" s="256"/>
      <c r="C30" s="3">
        <v>0</v>
      </c>
      <c r="D30" s="34" t="s">
        <v>3</v>
      </c>
      <c r="E30" s="90">
        <v>0</v>
      </c>
      <c r="F30" s="35" t="s">
        <v>3</v>
      </c>
      <c r="G30" s="115"/>
      <c r="H30" s="97" t="s">
        <v>20</v>
      </c>
      <c r="I30" s="33">
        <f t="shared" si="10"/>
        <v>0</v>
      </c>
      <c r="J30" s="34" t="s">
        <v>3</v>
      </c>
      <c r="K30" s="89">
        <f t="shared" si="11"/>
        <v>0</v>
      </c>
      <c r="L30" s="101" t="s">
        <v>3</v>
      </c>
      <c r="M30" s="65">
        <f t="shared" si="12"/>
        <v>0</v>
      </c>
      <c r="N30" s="30">
        <f t="shared" si="13"/>
        <v>0</v>
      </c>
      <c r="O30" s="31">
        <f t="shared" si="14"/>
        <v>0</v>
      </c>
      <c r="P30" s="32" t="s">
        <v>3</v>
      </c>
      <c r="Q30" s="11">
        <f>(I30/T9)*((Q12-(((T9/1000)*Q12)/(Q12-(T9/1000))))-(T9/1000))</f>
        <v>0</v>
      </c>
      <c r="R30" s="12">
        <f>(K30/T9)*((Q12-(((T9/1000)*Q12)/(Q12-(T9/1000))))-(T9/1000))</f>
        <v>0</v>
      </c>
      <c r="S30" s="13">
        <f>(I30/T9)*((S12-(((T9/1000)*S12)/(S12-(T9/1000))))-(T9/1000))</f>
        <v>0</v>
      </c>
      <c r="T30" s="12">
        <f>(K30/T9)*((S12-(((T9/1000)*S12)/(S12-(T9/1000))))-(T9/1000))</f>
        <v>0</v>
      </c>
      <c r="U30" s="13">
        <f>(I30/T9)*((U12-(((T9/1000)*U12)/(U12-(T9/1000))))-(T9/1000))</f>
        <v>0</v>
      </c>
      <c r="V30" s="12">
        <f>(K30/T9)*((U12-(((T9/1000)*U12)/(U12-(T9/1000))))-(T9/1000))</f>
        <v>0</v>
      </c>
      <c r="W30" s="13">
        <f>(I30/T9)*((W12-(((T9/1000)*W12)/(W12-(T9/1000))))-(T9/1000))</f>
        <v>0</v>
      </c>
      <c r="X30" s="12">
        <f>(K30/T9)*((W12-(((T9/1000)*W12)/(W12-(T9/1000))))-(T9/1000))</f>
        <v>0</v>
      </c>
      <c r="Y30" s="13">
        <f>(I30/T9)*((Y12-(((T9/1000)*Y12)/(Y12-(T9/1000))))-(T9/1000))</f>
        <v>0</v>
      </c>
      <c r="Z30" s="12">
        <f>(K30/T9)*((Y12-(((T9/1000)*Y12)/(Y12-(T9/1000))))-(T9/1000))</f>
        <v>0</v>
      </c>
      <c r="AA30" s="132">
        <f>(2*ATAN(I30/(2*T9)))*180/PI()</f>
        <v>0</v>
      </c>
      <c r="AB30" s="37" t="s">
        <v>14</v>
      </c>
      <c r="AC30" s="124">
        <f>(2*ATAN(K30/(2*T9)))*180/PI()</f>
        <v>0</v>
      </c>
      <c r="AD30" s="39" t="s">
        <v>14</v>
      </c>
    </row>
    <row r="31" spans="1:30" ht="18.75" customHeight="1">
      <c r="A31" s="255"/>
      <c r="B31" s="256"/>
      <c r="C31" s="3">
        <v>0</v>
      </c>
      <c r="D31" s="20" t="s">
        <v>3</v>
      </c>
      <c r="E31" s="90">
        <v>0</v>
      </c>
      <c r="F31" s="21" t="s">
        <v>3</v>
      </c>
      <c r="G31" s="115"/>
      <c r="H31" s="98" t="s">
        <v>20</v>
      </c>
      <c r="I31" s="19">
        <f t="shared" si="10"/>
        <v>0</v>
      </c>
      <c r="J31" s="20" t="s">
        <v>3</v>
      </c>
      <c r="K31" s="88">
        <f t="shared" si="11"/>
        <v>0</v>
      </c>
      <c r="L31" s="102" t="s">
        <v>3</v>
      </c>
      <c r="M31" s="66">
        <f t="shared" si="12"/>
        <v>0</v>
      </c>
      <c r="N31" s="16">
        <f t="shared" si="13"/>
        <v>0</v>
      </c>
      <c r="O31" s="40">
        <f t="shared" si="14"/>
        <v>0</v>
      </c>
      <c r="P31" s="18" t="s">
        <v>3</v>
      </c>
      <c r="Q31" s="22">
        <f>(I31/T9)*((Q12-(((T9/1000)*Q12)/(Q12-(T9/1000))))-(T9/1000))</f>
        <v>0</v>
      </c>
      <c r="R31" s="25">
        <f>(K31/T9)*((Q12-(((T9/1000)*Q12)/(Q12-(T9/1000))))-(T9/1000))</f>
        <v>0</v>
      </c>
      <c r="S31" s="24">
        <f>(I31/T9)*((S12-(((T9/1000)*S12)/(S12-(T9/1000))))-(T9/1000))</f>
        <v>0</v>
      </c>
      <c r="T31" s="25">
        <f>(K31/T9)*((S12-(((T9/1000)*S12)/(S12-(T9/1000))))-(T9/1000))</f>
        <v>0</v>
      </c>
      <c r="U31" s="24">
        <f>(I31/T9)*((U12-(((T9/1000)*U12)/(U12-(T9/1000))))-(T9/1000))</f>
        <v>0</v>
      </c>
      <c r="V31" s="25">
        <f>(K31/T9)*((U12-(((T9/1000)*U12)/(U12-(T9/1000))))-(T9/1000))</f>
        <v>0</v>
      </c>
      <c r="W31" s="24">
        <f>(I31/T9)*((W12-(((T9/1000)*W12)/(W12-(T9/1000))))-(T9/1000))</f>
        <v>0</v>
      </c>
      <c r="X31" s="25">
        <f>(K31/T9)*((W12-(((T9/1000)*W12)/(W12-(T9/1000))))-(T9/1000))</f>
        <v>0</v>
      </c>
      <c r="Y31" s="24">
        <f>(I31/T9)*((Y12-(((T9/1000)*Y12)/(Y12-(T9/1000))))-(T9/1000))</f>
        <v>0</v>
      </c>
      <c r="Z31" s="25">
        <f>(K31/T9)*((Y12-(((T9/1000)*Y12)/(Y12-(T9/1000))))-(T9/1000))</f>
        <v>0</v>
      </c>
      <c r="AA31" s="131">
        <f>(2*ATAN(I31/(2*T9)))*180/PI()</f>
        <v>0</v>
      </c>
      <c r="AB31" s="27" t="s">
        <v>14</v>
      </c>
      <c r="AC31" s="125">
        <f>(2*ATAN(K31/(2*T9)))*180/PI()</f>
        <v>0</v>
      </c>
      <c r="AD31" s="29" t="s">
        <v>14</v>
      </c>
    </row>
    <row r="32" spans="1:30" ht="18.75" customHeight="1">
      <c r="A32" s="255"/>
      <c r="B32" s="256"/>
      <c r="C32" s="3">
        <v>0</v>
      </c>
      <c r="D32" s="34" t="s">
        <v>3</v>
      </c>
      <c r="E32" s="90">
        <v>0</v>
      </c>
      <c r="F32" s="35" t="s">
        <v>3</v>
      </c>
      <c r="G32" s="115"/>
      <c r="H32" s="97" t="s">
        <v>20</v>
      </c>
      <c r="I32" s="33">
        <f t="shared" si="10"/>
        <v>0</v>
      </c>
      <c r="J32" s="34" t="s">
        <v>3</v>
      </c>
      <c r="K32" s="89">
        <f t="shared" si="11"/>
        <v>0</v>
      </c>
      <c r="L32" s="101" t="s">
        <v>3</v>
      </c>
      <c r="M32" s="65">
        <f t="shared" si="12"/>
        <v>0</v>
      </c>
      <c r="N32" s="30">
        <f t="shared" si="13"/>
        <v>0</v>
      </c>
      <c r="O32" s="31">
        <f t="shared" si="14"/>
        <v>0</v>
      </c>
      <c r="P32" s="32" t="s">
        <v>3</v>
      </c>
      <c r="Q32" s="11">
        <f>(I32/T9)*((Q12-(((T9/1000)*Q12)/(Q12-(T9/1000))))-(T9/1000))</f>
        <v>0</v>
      </c>
      <c r="R32" s="12">
        <f>(K32/T9)*((Q12-(((T9/1000)*Q12)/(Q12-(T9/1000))))-(T9/1000))</f>
        <v>0</v>
      </c>
      <c r="S32" s="13">
        <f>(I32/T9)*((S12-(((T9/1000)*S12)/(S12-(T9/1000))))-(T9/1000))</f>
        <v>0</v>
      </c>
      <c r="T32" s="12">
        <f>(K32/T9)*((S12-(((T9/1000)*S12)/(S12-(T9/1000))))-(T9/1000))</f>
        <v>0</v>
      </c>
      <c r="U32" s="13">
        <f>(I32/T9)*((U12-(((T9/1000)*U12)/(U12-(T9/1000))))-(T9/1000))</f>
        <v>0</v>
      </c>
      <c r="V32" s="12">
        <f>(K32/T9)*((U12-(((T9/1000)*U12)/(U12-(T9/1000))))-(T9/1000))</f>
        <v>0</v>
      </c>
      <c r="W32" s="13">
        <f>(I32/T9)*((W12-(((T9/1000)*W12)/(W12-(T9/1000))))-(T9/1000))</f>
        <v>0</v>
      </c>
      <c r="X32" s="12">
        <f>(K32/T9)*((W12-(((T9/1000)*W12)/(W12-(T9/1000))))-(T9/1000))</f>
        <v>0</v>
      </c>
      <c r="Y32" s="13">
        <f>(I32/T9)*((Y12-(((T9/1000)*Y12)/(Y12-(T9/1000))))-(T9/1000))</f>
        <v>0</v>
      </c>
      <c r="Z32" s="12">
        <f>(K32/T9)*((Y12-(((T9/1000)*Y12)/(Y12-(T9/1000))))-(T9/1000))</f>
        <v>0</v>
      </c>
      <c r="AA32" s="132">
        <f>(2*ATAN(I32/(2*T9)))*180/PI()</f>
        <v>0</v>
      </c>
      <c r="AB32" s="37" t="s">
        <v>14</v>
      </c>
      <c r="AC32" s="124">
        <f>(2*ATAN(K32/(2*T9)))*180/PI()</f>
        <v>0</v>
      </c>
      <c r="AD32" s="39" t="s">
        <v>14</v>
      </c>
    </row>
    <row r="33" spans="1:30" ht="18.75" customHeight="1">
      <c r="A33" s="255"/>
      <c r="B33" s="256"/>
      <c r="C33" s="3">
        <v>0</v>
      </c>
      <c r="D33" s="20" t="s">
        <v>3</v>
      </c>
      <c r="E33" s="90">
        <v>0</v>
      </c>
      <c r="F33" s="21" t="s">
        <v>3</v>
      </c>
      <c r="G33" s="115"/>
      <c r="H33" s="98" t="s">
        <v>20</v>
      </c>
      <c r="I33" s="19">
        <f t="shared" si="10"/>
        <v>0</v>
      </c>
      <c r="J33" s="20" t="s">
        <v>3</v>
      </c>
      <c r="K33" s="88">
        <f t="shared" si="11"/>
        <v>0</v>
      </c>
      <c r="L33" s="102" t="s">
        <v>3</v>
      </c>
      <c r="M33" s="66">
        <f t="shared" si="12"/>
        <v>0</v>
      </c>
      <c r="N33" s="16">
        <f t="shared" si="13"/>
        <v>0</v>
      </c>
      <c r="O33" s="40">
        <f t="shared" si="14"/>
        <v>0</v>
      </c>
      <c r="P33" s="18" t="s">
        <v>3</v>
      </c>
      <c r="Q33" s="22">
        <f>(I33/T9)*((Q12-(((T9/1000)*Q12)/(Q12-(T9/1000))))-(T9/1000))</f>
        <v>0</v>
      </c>
      <c r="R33" s="25">
        <f>(K33/T9)*((Q12-(((T9/1000)*Q12)/(Q12-(T9/1000))))-(T9/1000))</f>
        <v>0</v>
      </c>
      <c r="S33" s="24">
        <f>(I33/T9)*((S12-(((T9/1000)*S12)/(S12-(T9/1000))))-(T9/1000))</f>
        <v>0</v>
      </c>
      <c r="T33" s="25">
        <f>(K33/T9)*((S12-(((T9/1000)*S12)/(S12-(T9/1000))))-(T9/1000))</f>
        <v>0</v>
      </c>
      <c r="U33" s="24">
        <f>(I33/T9)*((U12-(((T9/1000)*U12)/(U12-(T9/1000))))-(T9/1000))</f>
        <v>0</v>
      </c>
      <c r="V33" s="25">
        <f>(K33/T9)*((U12-(((T9/1000)*U12)/(U12-(T9/1000))))-(T9/1000))</f>
        <v>0</v>
      </c>
      <c r="W33" s="24">
        <f>(I33/T9)*((W12-(((T9/1000)*W12)/(W12-(T9/1000))))-(T9/1000))</f>
        <v>0</v>
      </c>
      <c r="X33" s="25">
        <f>(K33/T9)*((W12-(((T9/1000)*W12)/(W12-(T9/1000))))-(T9/1000))</f>
        <v>0</v>
      </c>
      <c r="Y33" s="24">
        <f>(I33/T9)*((Y12-(((T9/1000)*Y12)/(Y12-(T9/1000))))-(T9/1000))</f>
        <v>0</v>
      </c>
      <c r="Z33" s="25">
        <f>(K33/T9)*((Y12-(((T9/1000)*Y12)/(Y12-(T9/1000))))-(T9/1000))</f>
        <v>0</v>
      </c>
      <c r="AA33" s="131">
        <f>(2*ATAN(I33/(2*T9)))*180/PI()</f>
        <v>0</v>
      </c>
      <c r="AB33" s="27" t="s">
        <v>14</v>
      </c>
      <c r="AC33" s="125">
        <f>(2*ATAN(K33/(2*T9)))*180/PI()</f>
        <v>0</v>
      </c>
      <c r="AD33" s="29" t="s">
        <v>14</v>
      </c>
    </row>
    <row r="34" spans="1:31" ht="18.75" customHeight="1">
      <c r="A34" s="255"/>
      <c r="B34" s="256"/>
      <c r="C34" s="3">
        <v>0</v>
      </c>
      <c r="D34" s="34" t="s">
        <v>3</v>
      </c>
      <c r="E34" s="90">
        <v>0</v>
      </c>
      <c r="F34" s="35" t="s">
        <v>3</v>
      </c>
      <c r="G34" s="115"/>
      <c r="H34" s="97" t="s">
        <v>20</v>
      </c>
      <c r="I34" s="33">
        <f t="shared" si="10"/>
        <v>0</v>
      </c>
      <c r="J34" s="34" t="s">
        <v>3</v>
      </c>
      <c r="K34" s="89">
        <f t="shared" si="11"/>
        <v>0</v>
      </c>
      <c r="L34" s="101" t="s">
        <v>3</v>
      </c>
      <c r="M34" s="65">
        <f t="shared" si="12"/>
        <v>0</v>
      </c>
      <c r="N34" s="30">
        <f t="shared" si="13"/>
        <v>0</v>
      </c>
      <c r="O34" s="31">
        <f t="shared" si="14"/>
        <v>0</v>
      </c>
      <c r="P34" s="32" t="s">
        <v>3</v>
      </c>
      <c r="Q34" s="11">
        <f>(I34/T9)*((Q12-(((T9/1000)*Q12)/(Q12-(T9/1000))))-(T9/1000))</f>
        <v>0</v>
      </c>
      <c r="R34" s="12">
        <f>(K34/T9)*((Q12-(((T9/1000)*Q12)/(Q12-(T9/1000))))-(T9/1000))</f>
        <v>0</v>
      </c>
      <c r="S34" s="13">
        <f>(I34/T9)*((S12-(((T9/1000)*S12)/(S12-(T9/1000))))-(T9/1000))</f>
        <v>0</v>
      </c>
      <c r="T34" s="12">
        <f>(K34/T9)*((S12-(((T9/1000)*S12)/(S12-(T9/1000))))-(T9/1000))</f>
        <v>0</v>
      </c>
      <c r="U34" s="13">
        <f>(I34/T9)*((U12-(((T9/1000)*U12)/(U12-(T9/1000))))-(T9/1000))</f>
        <v>0</v>
      </c>
      <c r="V34" s="12">
        <f>(K34/T9)*((U12-(((T9/1000)*U12)/(U12-(T9/1000))))-(T9/1000))</f>
        <v>0</v>
      </c>
      <c r="W34" s="13">
        <f>(I34/T9)*((W12-(((T9/1000)*W12)/(W12-(T9/1000))))-(T9/1000))</f>
        <v>0</v>
      </c>
      <c r="X34" s="12">
        <f>(K34/T9)*((W12-(((T9/1000)*W12)/(W12-(T9/1000))))-(T9/1000))</f>
        <v>0</v>
      </c>
      <c r="Y34" s="13">
        <f>(I34/T9)*((Y12-(((T9/1000)*Y12)/(Y12-(T9/1000))))-(T9/1000))</f>
        <v>0</v>
      </c>
      <c r="Z34" s="12">
        <f>(K34/T9)*((Y12-(((T9/1000)*Y12)/(Y12-(T9/1000))))-(T9/1000))</f>
        <v>0</v>
      </c>
      <c r="AA34" s="133">
        <f>(2*ATAN(I34/(2*T9)))*180/PI()</f>
        <v>0</v>
      </c>
      <c r="AB34" s="37" t="s">
        <v>14</v>
      </c>
      <c r="AC34" s="124">
        <f>(2*ATAN(K34/(2*T9)))*180/PI()</f>
        <v>0</v>
      </c>
      <c r="AD34" s="39" t="s">
        <v>14</v>
      </c>
      <c r="AE34" s="5"/>
    </row>
    <row r="35" spans="1:30" ht="18.75" customHeight="1" thickBot="1">
      <c r="A35" s="260"/>
      <c r="B35" s="261"/>
      <c r="C35" s="4">
        <v>0</v>
      </c>
      <c r="D35" s="68" t="s">
        <v>3</v>
      </c>
      <c r="E35" s="91">
        <v>0</v>
      </c>
      <c r="F35" s="69" t="s">
        <v>3</v>
      </c>
      <c r="G35" s="116"/>
      <c r="H35" s="99" t="s">
        <v>20</v>
      </c>
      <c r="I35" s="110">
        <f t="shared" si="10"/>
        <v>0</v>
      </c>
      <c r="J35" s="68" t="s">
        <v>3</v>
      </c>
      <c r="K35" s="111">
        <f t="shared" si="11"/>
        <v>0</v>
      </c>
      <c r="L35" s="112" t="s">
        <v>3</v>
      </c>
      <c r="M35" s="67">
        <f t="shared" si="12"/>
        <v>0</v>
      </c>
      <c r="N35" s="62">
        <f t="shared" si="13"/>
        <v>0</v>
      </c>
      <c r="O35" s="63">
        <f t="shared" si="14"/>
        <v>0</v>
      </c>
      <c r="P35" s="64" t="s">
        <v>3</v>
      </c>
      <c r="Q35" s="70">
        <f>(I35/T9)*((Q12-(((T9/1000)*Q12)/(Q12-(T9/1000))))-(T9/1000))</f>
        <v>0</v>
      </c>
      <c r="R35" s="71">
        <f>(K35/T9)*((Q12-(((T9/1000)*Q12)/(Q12-(T9/1000))))-(T9/1000))</f>
        <v>0</v>
      </c>
      <c r="S35" s="72">
        <f>(I35/T9)*((S12-(((T9/1000)*S12)/(S12-(T9/1000))))-(T9/1000))</f>
        <v>0</v>
      </c>
      <c r="T35" s="71">
        <f>(K35/T9)*((S12-(((T9/1000)*S12)/(S12-(T9/1000))))-(T9/1000))</f>
        <v>0</v>
      </c>
      <c r="U35" s="72">
        <f>(I35/T9)*((U12-(((T9/1000)*U12)/(U12-(T9/1000))))-(T9/1000))</f>
        <v>0</v>
      </c>
      <c r="V35" s="71">
        <f>(K35/T9)*((U12-(((T9/1000)*U12)/(U12-(T9/1000))))-(T9/1000))</f>
        <v>0</v>
      </c>
      <c r="W35" s="72">
        <f>(I35/T9)*((W12-(((T9/1000)*W12)/(W12-(T9/1000))))-(T9/1000))</f>
        <v>0</v>
      </c>
      <c r="X35" s="71">
        <f>(K35/T9)*((W12-(((T9/1000)*W12)/(W12-(T9/1000))))-(T9/1000))</f>
        <v>0</v>
      </c>
      <c r="Y35" s="72">
        <f>(I35/T9)*((Y12-(((T9/1000)*Y12)/(Y12-(T9/1000))))-(T9/1000))</f>
        <v>0</v>
      </c>
      <c r="Z35" s="71">
        <f>(K35/T9)*((Y12-(((T9/1000)*Y12)/(Y12-(T9/1000))))-(T9/1000))</f>
        <v>0</v>
      </c>
      <c r="AA35" s="134">
        <f>(2*ATAN(I35/(2*T9)))*180/PI()</f>
        <v>0</v>
      </c>
      <c r="AB35" s="74" t="s">
        <v>14</v>
      </c>
      <c r="AC35" s="129">
        <f>(2*ATAN(K35/(2*T9)))*180/PI()</f>
        <v>0</v>
      </c>
      <c r="AD35" s="76" t="s">
        <v>14</v>
      </c>
    </row>
    <row r="36" spans="1:30" ht="13.5" thickTop="1">
      <c r="A36" s="84"/>
      <c r="B36" s="84"/>
      <c r="C36" s="84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4"/>
      <c r="O36" s="84"/>
      <c r="P36" s="85"/>
      <c r="Q36" s="85"/>
      <c r="R36" s="85"/>
      <c r="S36" s="85"/>
      <c r="T36" s="85"/>
      <c r="U36" s="85"/>
      <c r="V36" s="85"/>
      <c r="W36" s="85"/>
      <c r="X36" s="85"/>
      <c r="Y36" s="83"/>
      <c r="Z36" s="83"/>
      <c r="AA36" s="83"/>
      <c r="AB36" s="83"/>
      <c r="AC36" s="83"/>
      <c r="AD36" s="83"/>
    </row>
  </sheetData>
  <sheetProtection password="98C9" sheet="1" objects="1" scenarios="1"/>
  <mergeCells count="73">
    <mergeCell ref="A1:AD1"/>
    <mergeCell ref="E13:F13"/>
    <mergeCell ref="G11:H11"/>
    <mergeCell ref="C11:F11"/>
    <mergeCell ref="I10:L10"/>
    <mergeCell ref="I11:L11"/>
    <mergeCell ref="I12:L12"/>
    <mergeCell ref="I13:J13"/>
    <mergeCell ref="K13:L13"/>
    <mergeCell ref="A12:B12"/>
    <mergeCell ref="AA11:AB11"/>
    <mergeCell ref="AC11:AD11"/>
    <mergeCell ref="AA12:AD12"/>
    <mergeCell ref="A13:B13"/>
    <mergeCell ref="A11:B11"/>
    <mergeCell ref="Q11:Z11"/>
    <mergeCell ref="G13:H13"/>
    <mergeCell ref="AA13:AB13"/>
    <mergeCell ref="AC13:AD13"/>
    <mergeCell ref="M11:N11"/>
    <mergeCell ref="A14:B14"/>
    <mergeCell ref="A20:B20"/>
    <mergeCell ref="M13:N13"/>
    <mergeCell ref="A17:B17"/>
    <mergeCell ref="A18:B18"/>
    <mergeCell ref="A19:B19"/>
    <mergeCell ref="C13:D13"/>
    <mergeCell ref="A21:B21"/>
    <mergeCell ref="A28:B28"/>
    <mergeCell ref="A16:B16"/>
    <mergeCell ref="A15:B15"/>
    <mergeCell ref="A27:B27"/>
    <mergeCell ref="A24:B24"/>
    <mergeCell ref="A25:B25"/>
    <mergeCell ref="A26:B26"/>
    <mergeCell ref="A22:B22"/>
    <mergeCell ref="A23:B23"/>
    <mergeCell ref="A29:B29"/>
    <mergeCell ref="A30:B30"/>
    <mergeCell ref="A31:B31"/>
    <mergeCell ref="A35:B35"/>
    <mergeCell ref="A32:B32"/>
    <mergeCell ref="A33:B33"/>
    <mergeCell ref="A34:B34"/>
    <mergeCell ref="A8:J8"/>
    <mergeCell ref="A9:J9"/>
    <mergeCell ref="A10:B10"/>
    <mergeCell ref="M10:N10"/>
    <mergeCell ref="G10:H10"/>
    <mergeCell ref="C10:F10"/>
    <mergeCell ref="O13:P13"/>
    <mergeCell ref="O12:P12"/>
    <mergeCell ref="O10:P10"/>
    <mergeCell ref="G12:H12"/>
    <mergeCell ref="M12:N12"/>
    <mergeCell ref="C12:F12"/>
    <mergeCell ref="K8:P8"/>
    <mergeCell ref="AA10:AD10"/>
    <mergeCell ref="K9:P9"/>
    <mergeCell ref="Q9:R9"/>
    <mergeCell ref="Q10:Z10"/>
    <mergeCell ref="T9:AD9"/>
    <mergeCell ref="Q8:R8"/>
    <mergeCell ref="O11:P11"/>
    <mergeCell ref="T8:AD8"/>
    <mergeCell ref="A7:AD7"/>
    <mergeCell ref="A2:AD2"/>
    <mergeCell ref="A3:AD3"/>
    <mergeCell ref="A6:AD6"/>
    <mergeCell ref="A5:B5"/>
    <mergeCell ref="Z5:AD5"/>
    <mergeCell ref="C5:Y5"/>
    <mergeCell ref="A4:AD4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3"/>
  <sheetViews>
    <sheetView showZeros="0" workbookViewId="0" topLeftCell="A1">
      <selection activeCell="A7" sqref="A7:AK7"/>
    </sheetView>
  </sheetViews>
  <sheetFormatPr defaultColWidth="11.421875" defaultRowHeight="12.75"/>
  <cols>
    <col min="1" max="1" width="10.7109375" style="0" customWidth="1"/>
    <col min="2" max="2" width="9.28125" style="0" customWidth="1"/>
    <col min="3" max="3" width="5.421875" style="0" customWidth="1"/>
    <col min="4" max="4" width="3.8515625" style="0" customWidth="1"/>
    <col min="5" max="5" width="5.421875" style="0" customWidth="1"/>
    <col min="6" max="6" width="3.8515625" style="0" customWidth="1"/>
    <col min="7" max="7" width="4.28125" style="0" customWidth="1"/>
    <col min="8" max="8" width="3.140625" style="0" customWidth="1"/>
    <col min="9" max="9" width="5.421875" style="0" customWidth="1"/>
    <col min="10" max="10" width="3.8515625" style="0" customWidth="1"/>
    <col min="11" max="11" width="5.421875" style="0" customWidth="1"/>
    <col min="12" max="12" width="3.8515625" style="0" customWidth="1"/>
    <col min="13" max="13" width="2.00390625" style="0" customWidth="1"/>
    <col min="14" max="14" width="4.28125" style="0" customWidth="1"/>
    <col min="15" max="16" width="3.7109375" style="0" customWidth="1"/>
    <col min="17" max="26" width="5.28125" style="0" customWidth="1"/>
    <col min="27" max="27" width="5.7109375" style="0" customWidth="1"/>
    <col min="28" max="28" width="1.421875" style="0" customWidth="1"/>
    <col min="29" max="29" width="5.7109375" style="0" customWidth="1"/>
    <col min="30" max="30" width="1.421875" style="0" customWidth="1"/>
  </cols>
  <sheetData>
    <row r="1" spans="1:30" ht="15.75">
      <c r="A1" s="205" t="s">
        <v>46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</row>
    <row r="2" spans="1:30" ht="3.75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</row>
    <row r="3" spans="1:30" ht="11.25" customHeight="1">
      <c r="A3" s="284" t="s">
        <v>29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</row>
    <row r="4" spans="1:30" ht="7.5" customHeight="1">
      <c r="A4" s="284"/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</row>
    <row r="5" spans="1:30" ht="11.25" customHeight="1">
      <c r="A5" s="268"/>
      <c r="B5" s="268"/>
      <c r="C5" s="286" t="s">
        <v>31</v>
      </c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10"/>
      <c r="Z5" s="285"/>
      <c r="AA5" s="285"/>
      <c r="AB5" s="285"/>
      <c r="AC5" s="285"/>
      <c r="AD5" s="285"/>
    </row>
    <row r="6" spans="1:30" ht="11.25" customHeight="1">
      <c r="A6" s="284" t="s">
        <v>30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</row>
    <row r="7" spans="1:30" ht="15" customHeight="1" thickBot="1">
      <c r="A7" s="205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</row>
    <row r="8" spans="1:30" ht="13.5" thickTop="1">
      <c r="A8" s="268"/>
      <c r="B8" s="268"/>
      <c r="C8" s="268"/>
      <c r="D8" s="268"/>
      <c r="E8" s="268"/>
      <c r="F8" s="268"/>
      <c r="G8" s="268"/>
      <c r="H8" s="268"/>
      <c r="I8" s="268"/>
      <c r="J8" s="269"/>
      <c r="K8" s="287" t="s">
        <v>15</v>
      </c>
      <c r="L8" s="288"/>
      <c r="M8" s="288"/>
      <c r="N8" s="288"/>
      <c r="O8" s="288"/>
      <c r="P8" s="288"/>
      <c r="Q8" s="262">
        <v>32</v>
      </c>
      <c r="R8" s="262"/>
      <c r="S8" s="81" t="s">
        <v>3</v>
      </c>
      <c r="T8" s="283"/>
      <c r="U8" s="268"/>
      <c r="V8" s="268"/>
      <c r="W8" s="268"/>
      <c r="X8" s="268"/>
      <c r="Y8" s="268"/>
      <c r="Z8" s="268"/>
      <c r="AA8" s="268"/>
      <c r="AB8" s="268"/>
      <c r="AC8" s="268"/>
      <c r="AD8" s="268"/>
    </row>
    <row r="9" spans="1:30" ht="13.5" thickBot="1">
      <c r="A9" s="270"/>
      <c r="B9" s="270"/>
      <c r="C9" s="270"/>
      <c r="D9" s="270"/>
      <c r="E9" s="270"/>
      <c r="F9" s="270"/>
      <c r="G9" s="270"/>
      <c r="H9" s="270"/>
      <c r="I9" s="270"/>
      <c r="J9" s="271"/>
      <c r="K9" s="278" t="s">
        <v>16</v>
      </c>
      <c r="L9" s="279"/>
      <c r="M9" s="279"/>
      <c r="N9" s="279"/>
      <c r="O9" s="279"/>
      <c r="P9" s="279"/>
      <c r="Q9" s="280">
        <v>0</v>
      </c>
      <c r="R9" s="280"/>
      <c r="S9" s="82" t="s">
        <v>3</v>
      </c>
      <c r="T9" s="282">
        <f>Q8+Q9</f>
        <v>32</v>
      </c>
      <c r="U9" s="270"/>
      <c r="V9" s="270"/>
      <c r="W9" s="270"/>
      <c r="X9" s="270"/>
      <c r="Y9" s="270"/>
      <c r="Z9" s="270"/>
      <c r="AA9" s="270"/>
      <c r="AB9" s="270"/>
      <c r="AC9" s="270"/>
      <c r="AD9" s="270"/>
    </row>
    <row r="10" spans="1:30" ht="13.5" thickTop="1">
      <c r="A10" s="272" t="s">
        <v>69</v>
      </c>
      <c r="B10" s="214"/>
      <c r="C10" s="212" t="s">
        <v>0</v>
      </c>
      <c r="D10" s="263"/>
      <c r="E10" s="263"/>
      <c r="F10" s="263"/>
      <c r="G10" s="212" t="s">
        <v>19</v>
      </c>
      <c r="H10" s="214"/>
      <c r="I10" s="212" t="s">
        <v>24</v>
      </c>
      <c r="J10" s="213"/>
      <c r="K10" s="213"/>
      <c r="L10" s="214"/>
      <c r="M10" s="273" t="s">
        <v>70</v>
      </c>
      <c r="N10" s="274"/>
      <c r="O10" s="212" t="s">
        <v>76</v>
      </c>
      <c r="P10" s="267"/>
      <c r="Q10" s="281" t="s">
        <v>27</v>
      </c>
      <c r="R10" s="281"/>
      <c r="S10" s="281"/>
      <c r="T10" s="281"/>
      <c r="U10" s="281"/>
      <c r="V10" s="281"/>
      <c r="W10" s="281"/>
      <c r="X10" s="281"/>
      <c r="Y10" s="281"/>
      <c r="Z10" s="281"/>
      <c r="AA10" s="275" t="s">
        <v>18</v>
      </c>
      <c r="AB10" s="276"/>
      <c r="AC10" s="276"/>
      <c r="AD10" s="277"/>
    </row>
    <row r="11" spans="1:30" ht="12.75">
      <c r="A11" s="229" t="s">
        <v>78</v>
      </c>
      <c r="B11" s="211"/>
      <c r="C11" s="208" t="s">
        <v>17</v>
      </c>
      <c r="D11" s="210"/>
      <c r="E11" s="210"/>
      <c r="F11" s="211"/>
      <c r="G11" s="208" t="s">
        <v>21</v>
      </c>
      <c r="H11" s="209"/>
      <c r="I11" s="208" t="s">
        <v>25</v>
      </c>
      <c r="J11" s="215"/>
      <c r="K11" s="215"/>
      <c r="L11" s="209"/>
      <c r="M11" s="240" t="s">
        <v>73</v>
      </c>
      <c r="N11" s="241"/>
      <c r="O11" s="208" t="s">
        <v>8</v>
      </c>
      <c r="P11" s="226"/>
      <c r="Q11" s="230" t="s">
        <v>28</v>
      </c>
      <c r="R11" s="231"/>
      <c r="S11" s="231"/>
      <c r="T11" s="231"/>
      <c r="U11" s="231"/>
      <c r="V11" s="231"/>
      <c r="W11" s="231"/>
      <c r="X11" s="231"/>
      <c r="Y11" s="231"/>
      <c r="Z11" s="232"/>
      <c r="AA11" s="219">
        <f>Q8</f>
        <v>32</v>
      </c>
      <c r="AB11" s="220"/>
      <c r="AC11" s="221" t="s">
        <v>3</v>
      </c>
      <c r="AD11" s="222"/>
    </row>
    <row r="12" spans="1:30" ht="12.75">
      <c r="A12" s="229" t="s">
        <v>77</v>
      </c>
      <c r="B12" s="211"/>
      <c r="C12" s="208"/>
      <c r="D12" s="215"/>
      <c r="E12" s="215"/>
      <c r="F12" s="235"/>
      <c r="G12" s="208" t="s">
        <v>22</v>
      </c>
      <c r="H12" s="209"/>
      <c r="I12" s="208"/>
      <c r="J12" s="215"/>
      <c r="K12" s="215"/>
      <c r="L12" s="209"/>
      <c r="M12" s="240" t="s">
        <v>74</v>
      </c>
      <c r="N12" s="244"/>
      <c r="O12" s="208" t="s">
        <v>75</v>
      </c>
      <c r="P12" s="266"/>
      <c r="Q12" s="2">
        <v>0.8</v>
      </c>
      <c r="R12" s="78" t="s">
        <v>9</v>
      </c>
      <c r="S12" s="1">
        <v>1.7</v>
      </c>
      <c r="T12" s="78" t="s">
        <v>9</v>
      </c>
      <c r="U12" s="1">
        <v>3</v>
      </c>
      <c r="V12" s="78" t="s">
        <v>9</v>
      </c>
      <c r="W12" s="1">
        <v>5</v>
      </c>
      <c r="X12" s="78" t="s">
        <v>9</v>
      </c>
      <c r="Y12" s="1">
        <v>10</v>
      </c>
      <c r="Z12" s="78" t="s">
        <v>9</v>
      </c>
      <c r="AA12" s="223" t="s">
        <v>26</v>
      </c>
      <c r="AB12" s="224"/>
      <c r="AC12" s="224"/>
      <c r="AD12" s="225"/>
    </row>
    <row r="13" spans="1:30" ht="13.5" thickBot="1">
      <c r="A13" s="227"/>
      <c r="B13" s="228"/>
      <c r="C13" s="216" t="s">
        <v>1</v>
      </c>
      <c r="D13" s="264"/>
      <c r="E13" s="206" t="s">
        <v>2</v>
      </c>
      <c r="F13" s="207"/>
      <c r="G13" s="233" t="s">
        <v>23</v>
      </c>
      <c r="H13" s="234"/>
      <c r="I13" s="216" t="s">
        <v>1</v>
      </c>
      <c r="J13" s="217"/>
      <c r="K13" s="206" t="s">
        <v>2</v>
      </c>
      <c r="L13" s="218"/>
      <c r="M13" s="247"/>
      <c r="N13" s="248"/>
      <c r="O13" s="216"/>
      <c r="P13" s="265"/>
      <c r="Q13" s="80" t="s">
        <v>1</v>
      </c>
      <c r="R13" s="77" t="s">
        <v>2</v>
      </c>
      <c r="S13" s="79" t="s">
        <v>1</v>
      </c>
      <c r="T13" s="77" t="s">
        <v>2</v>
      </c>
      <c r="U13" s="79" t="s">
        <v>1</v>
      </c>
      <c r="V13" s="77" t="s">
        <v>2</v>
      </c>
      <c r="W13" s="79" t="s">
        <v>1</v>
      </c>
      <c r="X13" s="77" t="s">
        <v>2</v>
      </c>
      <c r="Y13" s="79" t="s">
        <v>1</v>
      </c>
      <c r="Z13" s="77" t="s">
        <v>2</v>
      </c>
      <c r="AA13" s="236" t="s">
        <v>1</v>
      </c>
      <c r="AB13" s="237"/>
      <c r="AC13" s="238" t="s">
        <v>2</v>
      </c>
      <c r="AD13" s="239"/>
    </row>
    <row r="14" spans="1:30" ht="18.75" customHeight="1">
      <c r="A14" s="253" t="s">
        <v>32</v>
      </c>
      <c r="B14" s="254"/>
      <c r="C14" s="33">
        <v>3.81</v>
      </c>
      <c r="D14" s="34" t="s">
        <v>3</v>
      </c>
      <c r="E14" s="89">
        <v>4.8</v>
      </c>
      <c r="F14" s="35" t="s">
        <v>3</v>
      </c>
      <c r="G14" s="115"/>
      <c r="H14" s="97" t="s">
        <v>20</v>
      </c>
      <c r="I14" s="33">
        <f aca="true" t="shared" si="0" ref="I14:I23">C14+(C14/100*G14)</f>
        <v>3.81</v>
      </c>
      <c r="J14" s="34" t="s">
        <v>3</v>
      </c>
      <c r="K14" s="89">
        <f aca="true" t="shared" si="1" ref="K14:K23">E14+(E14/100*G14)</f>
        <v>4.8</v>
      </c>
      <c r="L14" s="101" t="s">
        <v>3</v>
      </c>
      <c r="M14" s="65" t="str">
        <f aca="true" t="shared" si="2" ref="M14:M21">IF(K14=0,0,"1:")</f>
        <v>1:</v>
      </c>
      <c r="N14" s="30">
        <f aca="true" t="shared" si="3" ref="N14:N21">IF(I14=0,0,K14/I14)</f>
        <v>1.2598425196850394</v>
      </c>
      <c r="O14" s="31">
        <f aca="true" t="shared" si="4" ref="O14:O23">2*I14</f>
        <v>7.62</v>
      </c>
      <c r="P14" s="32" t="s">
        <v>3</v>
      </c>
      <c r="Q14" s="11">
        <f>(I14/T9)*((Q12-(((T9/1000)*Q12)/(Q12-(T9/1000))))-(T9/1000))</f>
        <v>0.08747125</v>
      </c>
      <c r="R14" s="12">
        <f>(K14/T9)*((Q12-(((T9/1000)*Q12)/(Q12-(T9/1000))))-(T9/1000))</f>
        <v>0.1102</v>
      </c>
      <c r="S14" s="13">
        <f>(I14/T9)*((S12-(((T9/1000)*S12)/(S12-(T9/1000))))-(T9/1000))</f>
        <v>0.19471315647482015</v>
      </c>
      <c r="T14" s="12">
        <f>(K14/T9)*((S12-(((T9/1000)*S12)/(S12-(T9/1000))))-(T9/1000))</f>
        <v>0.24530791366906474</v>
      </c>
      <c r="U14" s="13">
        <f>(I14/T9)*((U12-(((T9/1000)*U12)/(U12-(T9/1000))))-(T9/1000))</f>
        <v>0.34952642183288407</v>
      </c>
      <c r="V14" s="12">
        <f>(K14/T9)*((U12-(((T9/1000)*U12)/(U12-(T9/1000))))-(T9/1000))</f>
        <v>0.44034824797843664</v>
      </c>
      <c r="W14" s="13">
        <f>(I14/T9)*((W12-(((T9/1000)*W12)/(W12-(T9/1000))))-(T9/1000))</f>
        <v>0.587667958937198</v>
      </c>
      <c r="X14" s="12">
        <f>(K14/T9)*((W12-(((T9/1000)*W12)/(W12-(T9/1000))))-(T9/1000))</f>
        <v>0.7403690821256038</v>
      </c>
      <c r="Y14" s="13">
        <f>(I14/T9)*((Y12-(((T9/1000)*Y12)/(Y12-(T9/1000))))-(T9/1000))</f>
        <v>1.1829927688603532</v>
      </c>
      <c r="Z14" s="12">
        <f>(K14/T9)*((Y12-(((T9/1000)*Y12)/(Y12-(T9/1000))))-(T9/1000))</f>
        <v>1.4903845906902087</v>
      </c>
      <c r="AA14" s="55">
        <f>(2*ATAN(I14/(2*T9)))*180/PI()</f>
        <v>6.813737115157316</v>
      </c>
      <c r="AB14" s="37" t="s">
        <v>14</v>
      </c>
      <c r="AC14" s="56">
        <f>(2*ATAN(K14/(2*T9)))*180/PI()</f>
        <v>8.578306657638036</v>
      </c>
      <c r="AD14" s="39" t="s">
        <v>14</v>
      </c>
    </row>
    <row r="15" spans="1:30" ht="18.75" customHeight="1">
      <c r="A15" s="293" t="s">
        <v>33</v>
      </c>
      <c r="B15" s="297"/>
      <c r="C15" s="19">
        <v>4.22</v>
      </c>
      <c r="D15" s="20" t="s">
        <v>3</v>
      </c>
      <c r="E15" s="88">
        <v>5.69</v>
      </c>
      <c r="F15" s="21" t="s">
        <v>3</v>
      </c>
      <c r="G15" s="115"/>
      <c r="H15" s="98" t="s">
        <v>20</v>
      </c>
      <c r="I15" s="19">
        <f t="shared" si="0"/>
        <v>4.22</v>
      </c>
      <c r="J15" s="20" t="s">
        <v>3</v>
      </c>
      <c r="K15" s="88">
        <f t="shared" si="1"/>
        <v>5.69</v>
      </c>
      <c r="L15" s="102" t="s">
        <v>3</v>
      </c>
      <c r="M15" s="66" t="str">
        <f t="shared" si="2"/>
        <v>1:</v>
      </c>
      <c r="N15" s="16">
        <f t="shared" si="3"/>
        <v>1.3483412322274884</v>
      </c>
      <c r="O15" s="40">
        <f t="shared" si="4"/>
        <v>8.44</v>
      </c>
      <c r="P15" s="18" t="s">
        <v>3</v>
      </c>
      <c r="Q15" s="22">
        <f>(I15/T9)*((Q12-(((T9/1000)*Q12)/(Q12-(T9/1000))))-(T9/1000))</f>
        <v>0.09688416666666666</v>
      </c>
      <c r="R15" s="25">
        <f>(K15/T9)*((Q12-(((T9/1000)*Q12)/(Q12-(T9/1000))))-(T9/1000))</f>
        <v>0.13063291666666668</v>
      </c>
      <c r="S15" s="24">
        <f>(I15/T9)*((S12-(((T9/1000)*S12)/(S12-(T9/1000))))-(T9/1000))</f>
        <v>0.2156665407673861</v>
      </c>
      <c r="T15" s="25">
        <f>(K15/T9)*((S12-(((T9/1000)*S12)/(S12-(T9/1000))))-(T9/1000))</f>
        <v>0.2907920893285372</v>
      </c>
      <c r="U15" s="24">
        <f>(I15/T9)*((U12-(((T9/1000)*U12)/(U12-(T9/1000))))-(T9/1000))</f>
        <v>0.38713950134770886</v>
      </c>
      <c r="V15" s="25">
        <f>(K15/T9)*((U12-(((T9/1000)*U12)/(U12-(T9/1000))))-(T9/1000))</f>
        <v>0.5219961522911051</v>
      </c>
      <c r="W15" s="24">
        <f>(I15/T9)*((W12-(((T9/1000)*W12)/(W12-(T9/1000))))-(T9/1000))</f>
        <v>0.6509078180354266</v>
      </c>
      <c r="X15" s="25">
        <f>(K15/T9)*((W12-(((T9/1000)*W12)/(W12-(T9/1000))))-(T9/1000))</f>
        <v>0.8776458494363929</v>
      </c>
      <c r="Y15" s="24">
        <f>(I15/T9)*((Y12-(((T9/1000)*Y12)/(Y12-(T9/1000))))-(T9/1000))</f>
        <v>1.310296452648475</v>
      </c>
      <c r="Z15" s="25">
        <f>(K15/T9)*((Y12-(((T9/1000)*Y12)/(Y12-(T9/1000))))-(T9/1000))</f>
        <v>1.7667267335473515</v>
      </c>
      <c r="AA15" s="26">
        <f>(2*ATAN(I15/(2*T9)))*180/PI()</f>
        <v>7.544959030317345</v>
      </c>
      <c r="AB15" s="27" t="s">
        <v>14</v>
      </c>
      <c r="AC15" s="28">
        <f>(2*ATAN(K15/(2*T9)))*180/PI()</f>
        <v>10.161189558014625</v>
      </c>
      <c r="AD15" s="29" t="s">
        <v>14</v>
      </c>
    </row>
    <row r="16" spans="1:30" ht="18.75" customHeight="1">
      <c r="A16" s="253" t="s">
        <v>34</v>
      </c>
      <c r="B16" s="254"/>
      <c r="C16" s="33">
        <v>7.4</v>
      </c>
      <c r="D16" s="34" t="s">
        <v>3</v>
      </c>
      <c r="E16" s="89">
        <v>10.3</v>
      </c>
      <c r="F16" s="35" t="s">
        <v>3</v>
      </c>
      <c r="G16" s="115"/>
      <c r="H16" s="97" t="s">
        <v>20</v>
      </c>
      <c r="I16" s="33">
        <f t="shared" si="0"/>
        <v>7.4</v>
      </c>
      <c r="J16" s="34" t="s">
        <v>3</v>
      </c>
      <c r="K16" s="89">
        <f t="shared" si="1"/>
        <v>10.3</v>
      </c>
      <c r="L16" s="101" t="s">
        <v>3</v>
      </c>
      <c r="M16" s="65" t="str">
        <f t="shared" si="2"/>
        <v>1:</v>
      </c>
      <c r="N16" s="30">
        <f t="shared" si="3"/>
        <v>1.3918918918918919</v>
      </c>
      <c r="O16" s="31">
        <f t="shared" si="4"/>
        <v>14.8</v>
      </c>
      <c r="P16" s="32" t="s">
        <v>3</v>
      </c>
      <c r="Q16" s="11">
        <f>(I16/T9)*((Q12-(((T9/1000)*Q12)/(Q12-(T9/1000))))-(T9/1000))</f>
        <v>0.1698916666666667</v>
      </c>
      <c r="R16" s="12">
        <f>(K16/T9)*((Q12-(((T9/1000)*Q12)/(Q12-(T9/1000))))-(T9/1000))</f>
        <v>0.23647083333333335</v>
      </c>
      <c r="S16" s="13">
        <f>(I16/T9)*((S12-(((T9/1000)*S12)/(S12-(T9/1000))))-(T9/1000))</f>
        <v>0.3781830335731415</v>
      </c>
      <c r="T16" s="12">
        <f>(K16/T9)*((S12-(((T9/1000)*S12)/(S12-(T9/1000))))-(T9/1000))</f>
        <v>0.5263898980815348</v>
      </c>
      <c r="U16" s="13">
        <f>(I16/T9)*((U12-(((T9/1000)*U12)/(U12-(T9/1000))))-(T9/1000))</f>
        <v>0.6788702156334232</v>
      </c>
      <c r="V16" s="12">
        <f>(K16/T9)*((U12-(((T9/1000)*U12)/(U12-(T9/1000))))-(T9/1000))</f>
        <v>0.944913948787062</v>
      </c>
      <c r="W16" s="13">
        <f>(I16/T9)*((W12-(((T9/1000)*W12)/(W12-(T9/1000))))-(T9/1000))</f>
        <v>1.1414023349436393</v>
      </c>
      <c r="X16" s="12">
        <f>(K16/T9)*((W12-(((T9/1000)*W12)/(W12-(T9/1000))))-(T9/1000))</f>
        <v>1.588708655394525</v>
      </c>
      <c r="Y16" s="13">
        <f>(I16/T9)*((Y12-(((T9/1000)*Y12)/(Y12-(T9/1000))))-(T9/1000))</f>
        <v>2.2976762439807383</v>
      </c>
      <c r="Z16" s="12">
        <f>(K16/T9)*((Y12-(((T9/1000)*Y12)/(Y12-(T9/1000))))-(T9/1000))</f>
        <v>3.1981169341894065</v>
      </c>
      <c r="AA16" s="36">
        <f>(2*ATAN(I16/(2*T9)))*180/PI()</f>
        <v>13.191072694741429</v>
      </c>
      <c r="AB16" s="37" t="s">
        <v>14</v>
      </c>
      <c r="AC16" s="38">
        <f>(2*ATAN(K16/(2*T9)))*180/PI()</f>
        <v>18.285286531553385</v>
      </c>
      <c r="AD16" s="39" t="s">
        <v>14</v>
      </c>
    </row>
    <row r="17" spans="1:30" ht="18.75" customHeight="1">
      <c r="A17" s="293" t="s">
        <v>35</v>
      </c>
      <c r="B17" s="297"/>
      <c r="C17" s="19">
        <v>7.4</v>
      </c>
      <c r="D17" s="20" t="s">
        <v>3</v>
      </c>
      <c r="E17" s="88">
        <v>12.3</v>
      </c>
      <c r="F17" s="21" t="s">
        <v>3</v>
      </c>
      <c r="G17" s="115"/>
      <c r="H17" s="98" t="s">
        <v>20</v>
      </c>
      <c r="I17" s="19">
        <f t="shared" si="0"/>
        <v>7.4</v>
      </c>
      <c r="J17" s="20" t="s">
        <v>3</v>
      </c>
      <c r="K17" s="88">
        <f t="shared" si="1"/>
        <v>12.3</v>
      </c>
      <c r="L17" s="102" t="s">
        <v>3</v>
      </c>
      <c r="M17" s="66" t="str">
        <f t="shared" si="2"/>
        <v>1:</v>
      </c>
      <c r="N17" s="16">
        <f t="shared" si="3"/>
        <v>1.6621621621621623</v>
      </c>
      <c r="O17" s="40">
        <f t="shared" si="4"/>
        <v>14.8</v>
      </c>
      <c r="P17" s="18" t="s">
        <v>3</v>
      </c>
      <c r="Q17" s="22">
        <f>(I17/T9)*((Q12-(((T9/1000)*Q12)/(Q12-(T9/1000))))-(T9/1000))</f>
        <v>0.1698916666666667</v>
      </c>
      <c r="R17" s="25">
        <f>(K17/T9)*((Q12-(((T9/1000)*Q12)/(Q12-(T9/1000))))-(T9/1000))</f>
        <v>0.2823875</v>
      </c>
      <c r="S17" s="24">
        <f>(I17/T9)*((S12-(((T9/1000)*S12)/(S12-(T9/1000))))-(T9/1000))</f>
        <v>0.3781830335731415</v>
      </c>
      <c r="T17" s="25">
        <f>(K17/T9)*((S12-(((T9/1000)*S12)/(S12-(T9/1000))))-(T9/1000))</f>
        <v>0.6286015287769785</v>
      </c>
      <c r="U17" s="24">
        <f>(I17/T9)*((U12-(((T9/1000)*U12)/(U12-(T9/1000))))-(T9/1000))</f>
        <v>0.6788702156334232</v>
      </c>
      <c r="V17" s="25">
        <f>(K17/T9)*((U12-(((T9/1000)*U12)/(U12-(T9/1000))))-(T9/1000))</f>
        <v>1.128392385444744</v>
      </c>
      <c r="W17" s="24">
        <f>(I17/T9)*((W12-(((T9/1000)*W12)/(W12-(T9/1000))))-(T9/1000))</f>
        <v>1.1414023349436393</v>
      </c>
      <c r="X17" s="25">
        <f>(K17/T9)*((W12-(((T9/1000)*W12)/(W12-(T9/1000))))-(T9/1000))</f>
        <v>1.89719577294686</v>
      </c>
      <c r="Y17" s="24">
        <f>(I17/T9)*((Y12-(((T9/1000)*Y12)/(Y12-(T9/1000))))-(T9/1000))</f>
        <v>2.2976762439807383</v>
      </c>
      <c r="Z17" s="25">
        <f>(K17/T9)*((Y12-(((T9/1000)*Y12)/(Y12-(T9/1000))))-(T9/1000))</f>
        <v>3.81911051364366</v>
      </c>
      <c r="AA17" s="26">
        <f>(2*ATAN(I17/(2*T9)))*180/PI()</f>
        <v>13.191072694741429</v>
      </c>
      <c r="AB17" s="27" t="s">
        <v>14</v>
      </c>
      <c r="AC17" s="41">
        <f>(2*ATAN(K17/(2*T9)))*180/PI()</f>
        <v>21.757771981411018</v>
      </c>
      <c r="AD17" s="29" t="s">
        <v>14</v>
      </c>
    </row>
    <row r="18" spans="1:30" ht="18.75" customHeight="1">
      <c r="A18" s="253" t="s">
        <v>36</v>
      </c>
      <c r="B18" s="254"/>
      <c r="C18" s="33">
        <v>16</v>
      </c>
      <c r="D18" s="34" t="s">
        <v>3</v>
      </c>
      <c r="E18" s="89">
        <v>22</v>
      </c>
      <c r="F18" s="35" t="s">
        <v>3</v>
      </c>
      <c r="G18" s="115"/>
      <c r="H18" s="97" t="s">
        <v>20</v>
      </c>
      <c r="I18" s="33">
        <f t="shared" si="0"/>
        <v>16</v>
      </c>
      <c r="J18" s="34" t="s">
        <v>3</v>
      </c>
      <c r="K18" s="89">
        <f t="shared" si="1"/>
        <v>22</v>
      </c>
      <c r="L18" s="101" t="s">
        <v>3</v>
      </c>
      <c r="M18" s="65" t="str">
        <f t="shared" si="2"/>
        <v>1:</v>
      </c>
      <c r="N18" s="30">
        <f t="shared" si="3"/>
        <v>1.375</v>
      </c>
      <c r="O18" s="31">
        <f t="shared" si="4"/>
        <v>32</v>
      </c>
      <c r="P18" s="32" t="s">
        <v>3</v>
      </c>
      <c r="Q18" s="11">
        <f>(I18/T9)*((Q12-(((T9/1000)*Q12)/(Q12-(T9/1000))))-(T9/1000))</f>
        <v>0.36733333333333335</v>
      </c>
      <c r="R18" s="12">
        <f>(K18/T9)*((Q12-(((T9/1000)*Q12)/(Q12-(T9/1000))))-(T9/1000))</f>
        <v>0.5050833333333333</v>
      </c>
      <c r="S18" s="13">
        <f>(I18/T9)*((S12-(((T9/1000)*S12)/(S12-(T9/1000))))-(T9/1000))</f>
        <v>0.8176930455635492</v>
      </c>
      <c r="T18" s="12">
        <f>(K18/T9)*((S12-(((T9/1000)*S12)/(S12-(T9/1000))))-(T9/1000))</f>
        <v>1.12432793764988</v>
      </c>
      <c r="U18" s="13">
        <f>(I18/T9)*((U12-(((T9/1000)*U12)/(U12-(T9/1000))))-(T9/1000))</f>
        <v>1.4678274932614555</v>
      </c>
      <c r="V18" s="12">
        <f>(K18/T9)*((U12-(((T9/1000)*U12)/(U12-(T9/1000))))-(T9/1000))</f>
        <v>2.018262803234501</v>
      </c>
      <c r="W18" s="13">
        <f>(I18/T9)*((W12-(((T9/1000)*W12)/(W12-(T9/1000))))-(T9/1000))</f>
        <v>2.4678969404186795</v>
      </c>
      <c r="X18" s="12">
        <f>(K18/T9)*((W12-(((T9/1000)*W12)/(W12-(T9/1000))))-(T9/1000))</f>
        <v>3.3933582930756843</v>
      </c>
      <c r="Y18" s="13">
        <f>(I18/T9)*((Y12-(((T9/1000)*Y12)/(Y12-(T9/1000))))-(T9/1000))</f>
        <v>4.967948635634029</v>
      </c>
      <c r="Z18" s="12">
        <f>(K18/T9)*((Y12-(((T9/1000)*Y12)/(Y12-(T9/1000))))-(T9/1000))</f>
        <v>6.830929373996789</v>
      </c>
      <c r="AA18" s="36">
        <f>(2*ATAN(I18/(2*T9)))*180/PI()</f>
        <v>28.072486935852954</v>
      </c>
      <c r="AB18" s="37" t="s">
        <v>14</v>
      </c>
      <c r="AC18" s="38">
        <f>(2*ATAN(K18/(2*T9)))*180/PI()</f>
        <v>37.94081561697309</v>
      </c>
      <c r="AD18" s="39" t="s">
        <v>14</v>
      </c>
    </row>
    <row r="19" spans="1:30" ht="18.75" customHeight="1">
      <c r="A19" s="293" t="s">
        <v>37</v>
      </c>
      <c r="B19" s="297"/>
      <c r="C19" s="60">
        <v>13.25</v>
      </c>
      <c r="D19" s="20" t="s">
        <v>3</v>
      </c>
      <c r="E19" s="88">
        <v>22</v>
      </c>
      <c r="F19" s="21" t="s">
        <v>3</v>
      </c>
      <c r="G19" s="115"/>
      <c r="H19" s="98" t="s">
        <v>20</v>
      </c>
      <c r="I19" s="19">
        <f t="shared" si="0"/>
        <v>13.25</v>
      </c>
      <c r="J19" s="20" t="s">
        <v>3</v>
      </c>
      <c r="K19" s="88">
        <f t="shared" si="1"/>
        <v>22</v>
      </c>
      <c r="L19" s="102" t="s">
        <v>3</v>
      </c>
      <c r="M19" s="66" t="str">
        <f t="shared" si="2"/>
        <v>1:</v>
      </c>
      <c r="N19" s="16">
        <f t="shared" si="3"/>
        <v>1.6603773584905661</v>
      </c>
      <c r="O19" s="40">
        <f t="shared" si="4"/>
        <v>26.5</v>
      </c>
      <c r="P19" s="18" t="s">
        <v>3</v>
      </c>
      <c r="Q19" s="22">
        <f>(I19/T9)*((Q12-(((T9/1000)*Q12)/(Q12-(T9/1000))))-(T9/1000))</f>
        <v>0.3041979166666667</v>
      </c>
      <c r="R19" s="25">
        <f>(K19/T9)*((Q12-(((T9/1000)*Q12)/(Q12-(T9/1000))))-(T9/1000))</f>
        <v>0.5050833333333333</v>
      </c>
      <c r="S19" s="24">
        <f>(I19/T9)*((S12-(((T9/1000)*S12)/(S12-(T9/1000))))-(T9/1000))</f>
        <v>0.6771520533573141</v>
      </c>
      <c r="T19" s="25">
        <f>(K19/T9)*((S12-(((T9/1000)*S12)/(S12-(T9/1000))))-(T9/1000))</f>
        <v>1.12432793764988</v>
      </c>
      <c r="U19" s="24">
        <f>(I19/T9)*((U12-(((T9/1000)*U12)/(U12-(T9/1000))))-(T9/1000))</f>
        <v>1.2155446428571428</v>
      </c>
      <c r="V19" s="25">
        <f>(K19/T9)*((U12-(((T9/1000)*U12)/(U12-(T9/1000))))-(T9/1000))</f>
        <v>2.018262803234501</v>
      </c>
      <c r="W19" s="24">
        <f>(I19/T9)*((W12-(((T9/1000)*W12)/(W12-(T9/1000))))-(T9/1000))</f>
        <v>2.0437271537842188</v>
      </c>
      <c r="X19" s="25">
        <f>(K19/T9)*((W12-(((T9/1000)*W12)/(W12-(T9/1000))))-(T9/1000))</f>
        <v>3.3933582930756843</v>
      </c>
      <c r="Y19" s="24">
        <f>(I19/T9)*((Y12-(((T9/1000)*Y12)/(Y12-(T9/1000))))-(T9/1000))</f>
        <v>4.11408246388443</v>
      </c>
      <c r="Z19" s="25">
        <f>(K19/T9)*((Y12-(((T9/1000)*Y12)/(Y12-(T9/1000))))-(T9/1000))</f>
        <v>6.830929373996789</v>
      </c>
      <c r="AA19" s="26">
        <f>(2*ATAN(I19/(2*T9)))*180/PI()</f>
        <v>23.393539637159567</v>
      </c>
      <c r="AB19" s="27" t="s">
        <v>14</v>
      </c>
      <c r="AC19" s="41">
        <f>(2*ATAN(K19/(2*T9)))*180/PI()</f>
        <v>37.94081561697309</v>
      </c>
      <c r="AD19" s="29" t="s">
        <v>14</v>
      </c>
    </row>
    <row r="20" spans="1:30" ht="18.75" customHeight="1">
      <c r="A20" s="253" t="s">
        <v>38</v>
      </c>
      <c r="B20" s="254"/>
      <c r="C20" s="33">
        <v>11.9</v>
      </c>
      <c r="D20" s="34" t="s">
        <v>3</v>
      </c>
      <c r="E20" s="89">
        <v>22</v>
      </c>
      <c r="F20" s="35" t="s">
        <v>3</v>
      </c>
      <c r="G20" s="115"/>
      <c r="H20" s="97" t="s">
        <v>20</v>
      </c>
      <c r="I20" s="33">
        <f t="shared" si="0"/>
        <v>11.9</v>
      </c>
      <c r="J20" s="34" t="s">
        <v>3</v>
      </c>
      <c r="K20" s="89">
        <f t="shared" si="1"/>
        <v>22</v>
      </c>
      <c r="L20" s="101" t="s">
        <v>3</v>
      </c>
      <c r="M20" s="65" t="str">
        <f t="shared" si="2"/>
        <v>1:</v>
      </c>
      <c r="N20" s="30">
        <f t="shared" si="3"/>
        <v>1.8487394957983192</v>
      </c>
      <c r="O20" s="31">
        <f t="shared" si="4"/>
        <v>23.8</v>
      </c>
      <c r="P20" s="32" t="s">
        <v>3</v>
      </c>
      <c r="Q20" s="11">
        <f>(I20/T9)*((Q12-(((T9/1000)*Q12)/(Q12-(T9/1000))))-(T9/1000))</f>
        <v>0.2732041666666667</v>
      </c>
      <c r="R20" s="12">
        <f>(K20/T9)*((Q12-(((T9/1000)*Q12)/(Q12-(T9/1000))))-(T9/1000))</f>
        <v>0.5050833333333333</v>
      </c>
      <c r="S20" s="13">
        <f>(I20/T9)*((S12-(((T9/1000)*S12)/(S12-(T9/1000))))-(T9/1000))</f>
        <v>0.6081592026378897</v>
      </c>
      <c r="T20" s="12">
        <f>(K20/T9)*((S12-(((T9/1000)*S12)/(S12-(T9/1000))))-(T9/1000))</f>
        <v>1.12432793764988</v>
      </c>
      <c r="U20" s="13">
        <f>(I20/T9)*((U12-(((T9/1000)*U12)/(U12-(T9/1000))))-(T9/1000))</f>
        <v>1.0916966981132075</v>
      </c>
      <c r="V20" s="12">
        <f>(K20/T9)*((U12-(((T9/1000)*U12)/(U12-(T9/1000))))-(T9/1000))</f>
        <v>2.018262803234501</v>
      </c>
      <c r="W20" s="13">
        <f>(I20/T9)*((W12-(((T9/1000)*W12)/(W12-(T9/1000))))-(T9/1000))</f>
        <v>1.835498349436393</v>
      </c>
      <c r="X20" s="12">
        <f>(K20/T9)*((W12-(((T9/1000)*W12)/(W12-(T9/1000))))-(T9/1000))</f>
        <v>3.3933582930756843</v>
      </c>
      <c r="Y20" s="13">
        <f>(I20/T9)*((Y12-(((T9/1000)*Y12)/(Y12-(T9/1000))))-(T9/1000))</f>
        <v>3.694911797752809</v>
      </c>
      <c r="Z20" s="12">
        <f>(K20/T9)*((Y12-(((T9/1000)*Y12)/(Y12-(T9/1000))))-(T9/1000))</f>
        <v>6.830929373996789</v>
      </c>
      <c r="AA20" s="55">
        <f>(2*ATAN(I20/(2*T9)))*180/PI()</f>
        <v>21.066293325625168</v>
      </c>
      <c r="AB20" s="37" t="s">
        <v>14</v>
      </c>
      <c r="AC20" s="38">
        <f>(2*ATAN(K20/(2*T9)))*180/PI()</f>
        <v>37.94081561697309</v>
      </c>
      <c r="AD20" s="39" t="s">
        <v>14</v>
      </c>
    </row>
    <row r="21" spans="1:30" ht="18.75" customHeight="1">
      <c r="A21" s="293" t="s">
        <v>39</v>
      </c>
      <c r="B21" s="297"/>
      <c r="C21" s="19">
        <v>18.7</v>
      </c>
      <c r="D21" s="20" t="s">
        <v>3</v>
      </c>
      <c r="E21" s="88">
        <v>24.9</v>
      </c>
      <c r="F21" s="21" t="s">
        <v>3</v>
      </c>
      <c r="G21" s="115"/>
      <c r="H21" s="98" t="s">
        <v>20</v>
      </c>
      <c r="I21" s="19">
        <f t="shared" si="0"/>
        <v>18.7</v>
      </c>
      <c r="J21" s="20" t="s">
        <v>3</v>
      </c>
      <c r="K21" s="88">
        <f t="shared" si="1"/>
        <v>24.9</v>
      </c>
      <c r="L21" s="102" t="s">
        <v>3</v>
      </c>
      <c r="M21" s="117" t="str">
        <f t="shared" si="2"/>
        <v>1:</v>
      </c>
      <c r="N21" s="118">
        <f t="shared" si="3"/>
        <v>1.3315508021390374</v>
      </c>
      <c r="O21" s="40">
        <f t="shared" si="4"/>
        <v>37.4</v>
      </c>
      <c r="P21" s="18" t="s">
        <v>3</v>
      </c>
      <c r="Q21" s="22">
        <f>(I21/T9)*((Q12-(((T9/1000)*Q12)/(Q12-(T9/1000))))-(T9/1000))</f>
        <v>0.4293208333333333</v>
      </c>
      <c r="R21" s="25">
        <f>(K21/T9)*((Q12-(((T9/1000)*Q12)/(Q12-(T9/1000))))-(T9/1000))</f>
        <v>0.5716625</v>
      </c>
      <c r="S21" s="24">
        <f>(I21/T9)*((S12-(((T9/1000)*S12)/(S12-(T9/1000))))-(T9/1000))</f>
        <v>0.9556787470023981</v>
      </c>
      <c r="T21" s="25">
        <f>(K21/T9)*((S12-(((T9/1000)*S12)/(S12-(T9/1000))))-(T9/1000))</f>
        <v>1.2725348021582734</v>
      </c>
      <c r="U21" s="24">
        <f>(I21/T9)*((U12-(((T9/1000)*U12)/(U12-(T9/1000))))-(T9/1000))</f>
        <v>1.715523382749326</v>
      </c>
      <c r="V21" s="25">
        <f>(K21/T9)*((U12-(((T9/1000)*U12)/(U12-(T9/1000))))-(T9/1000))</f>
        <v>2.28430653638814</v>
      </c>
      <c r="W21" s="24">
        <f>(I21/T9)*((W12-(((T9/1000)*W12)/(W12-(T9/1000))))-(T9/1000))</f>
        <v>2.8843545491143314</v>
      </c>
      <c r="X21" s="25">
        <f>(K21/T9)*((W12-(((T9/1000)*W12)/(W12-(T9/1000))))-(T9/1000))</f>
        <v>3.84066461352657</v>
      </c>
      <c r="Y21" s="24">
        <f>(I21/T9)*((Y12-(((T9/1000)*Y12)/(Y12-(T9/1000))))-(T9/1000))</f>
        <v>5.806289967897271</v>
      </c>
      <c r="Z21" s="25">
        <f>(K21/T9)*((Y12-(((T9/1000)*Y12)/(Y12-(T9/1000))))-(T9/1000))</f>
        <v>7.731370064205457</v>
      </c>
      <c r="AA21" s="26">
        <f>(2*ATAN(I21/(2*T9)))*180/PI()</f>
        <v>32.575405661259104</v>
      </c>
      <c r="AB21" s="27" t="s">
        <v>14</v>
      </c>
      <c r="AC21" s="41">
        <f>(2*ATAN(K21/(2*T9)))*180/PI()</f>
        <v>42.51829089938411</v>
      </c>
      <c r="AD21" s="29" t="s">
        <v>14</v>
      </c>
    </row>
    <row r="22" spans="1:30" ht="18.75" customHeight="1">
      <c r="A22" s="253" t="s">
        <v>40</v>
      </c>
      <c r="B22" s="254"/>
      <c r="C22" s="33">
        <v>18.7</v>
      </c>
      <c r="D22" s="34" t="s">
        <v>3</v>
      </c>
      <c r="E22" s="89">
        <v>22</v>
      </c>
      <c r="F22" s="35" t="s">
        <v>3</v>
      </c>
      <c r="G22" s="115"/>
      <c r="H22" s="97" t="s">
        <v>20</v>
      </c>
      <c r="I22" s="33">
        <f t="shared" si="0"/>
        <v>18.7</v>
      </c>
      <c r="J22" s="34" t="s">
        <v>3</v>
      </c>
      <c r="K22" s="89">
        <f t="shared" si="1"/>
        <v>22</v>
      </c>
      <c r="L22" s="101" t="s">
        <v>3</v>
      </c>
      <c r="M22" s="54" t="s">
        <v>7</v>
      </c>
      <c r="N22" s="30">
        <f>(K22*2)/I22</f>
        <v>2.3529411764705883</v>
      </c>
      <c r="O22" s="31">
        <f t="shared" si="4"/>
        <v>37.4</v>
      </c>
      <c r="P22" s="32" t="s">
        <v>3</v>
      </c>
      <c r="Q22" s="11">
        <f>(I22/T9)*((Q12-(((T9/1000)*Q12)/(Q12-(T9/1000))))-(T9/1000))</f>
        <v>0.4293208333333333</v>
      </c>
      <c r="R22" s="12">
        <f>(K22*2/T9)*((Q12-(((T9/1000)*Q12)/(Q12-(T9/1000))))-(T9/1000))</f>
        <v>1.0101666666666667</v>
      </c>
      <c r="S22" s="13">
        <f>(I22/T9)*((S12-(((T9/1000)*S12)/(S12-(T9/1000))))-(T9/1000))</f>
        <v>0.9556787470023981</v>
      </c>
      <c r="T22" s="12">
        <f>(K22*2/T9)*((S12-(((T9/1000)*S12)/(S12-(T9/1000))))-(T9/1000))</f>
        <v>2.24865587529976</v>
      </c>
      <c r="U22" s="13">
        <f>(I22/T9)*((U12-(((T9/1000)*U12)/(U12-(T9/1000))))-(T9/1000))</f>
        <v>1.715523382749326</v>
      </c>
      <c r="V22" s="12">
        <f>(K22*2/T9)*((U12-(((T9/1000)*U12)/(U12-(T9/1000))))-(T9/1000))</f>
        <v>4.036525606469002</v>
      </c>
      <c r="W22" s="13">
        <f>(I22/T9)*((W12-(((T9/1000)*W12)/(W12-(T9/1000))))-(T9/1000))</f>
        <v>2.8843545491143314</v>
      </c>
      <c r="X22" s="12">
        <f>(K22*2/T9)*((W12-(((T9/1000)*W12)/(W12-(T9/1000))))-(T9/1000))</f>
        <v>6.7867165861513685</v>
      </c>
      <c r="Y22" s="13">
        <f>(I22/T9)*((Y12-(((T9/1000)*Y12)/(Y12-(T9/1000))))-(T9/1000))</f>
        <v>5.806289967897271</v>
      </c>
      <c r="Z22" s="12">
        <f>(K22*2/T9)*((Y12-(((T9/1000)*Y12)/(Y12-(T9/1000))))-(T9/1000))</f>
        <v>13.661858747993579</v>
      </c>
      <c r="AA22" s="55">
        <f>(2*ATAN(I22/(2*T9)))*180/PI()</f>
        <v>32.575405661259104</v>
      </c>
      <c r="AB22" s="37" t="s">
        <v>14</v>
      </c>
      <c r="AC22" s="38">
        <f>(2*ATAN((K22*2)/(2*T9)))*180/PI()</f>
        <v>69.0170459753368</v>
      </c>
      <c r="AD22" s="39" t="s">
        <v>14</v>
      </c>
    </row>
    <row r="23" spans="1:30" ht="18.75" customHeight="1">
      <c r="A23" s="293" t="s">
        <v>13</v>
      </c>
      <c r="B23" s="297"/>
      <c r="C23" s="19">
        <v>53</v>
      </c>
      <c r="D23" s="20" t="s">
        <v>3</v>
      </c>
      <c r="E23" s="88">
        <v>70</v>
      </c>
      <c r="F23" s="21" t="s">
        <v>3</v>
      </c>
      <c r="G23" s="115">
        <v>0</v>
      </c>
      <c r="H23" s="98" t="s">
        <v>20</v>
      </c>
      <c r="I23" s="19">
        <f t="shared" si="0"/>
        <v>53</v>
      </c>
      <c r="J23" s="20" t="s">
        <v>3</v>
      </c>
      <c r="K23" s="88">
        <f t="shared" si="1"/>
        <v>70</v>
      </c>
      <c r="L23" s="102" t="s">
        <v>3</v>
      </c>
      <c r="M23" s="66" t="str">
        <f>IF(K23=0,0,"1:")</f>
        <v>1:</v>
      </c>
      <c r="N23" s="16">
        <f>IF(I23=0,0,K23/I23)</f>
        <v>1.320754716981132</v>
      </c>
      <c r="O23" s="40">
        <f t="shared" si="4"/>
        <v>106</v>
      </c>
      <c r="P23" s="18" t="s">
        <v>3</v>
      </c>
      <c r="Q23" s="22">
        <f>(I23/T9)*((Q12-(((T9/1000)*Q12)/(Q12-(T9/1000))))-(T9/1000))</f>
        <v>1.2167916666666667</v>
      </c>
      <c r="R23" s="25">
        <f>(K23/T9)*((Q12-(((T9/1000)*Q12)/(Q12-(T9/1000))))-(T9/1000))</f>
        <v>1.6070833333333334</v>
      </c>
      <c r="S23" s="24">
        <f>(I23/T9)*((S12-(((T9/1000)*S12)/(S12-(T9/1000))))-(T9/1000))</f>
        <v>2.7086082134292564</v>
      </c>
      <c r="T23" s="25">
        <f>(K23/T9)*((S12-(((T9/1000)*S12)/(S12-(T9/1000))))-(T9/1000))</f>
        <v>3.5774070743405275</v>
      </c>
      <c r="U23" s="24">
        <f>(I23/T9)*((U12-(((T9/1000)*U12)/(U12-(T9/1000))))-(T9/1000))</f>
        <v>4.862178571428571</v>
      </c>
      <c r="V23" s="25">
        <f>(K23/T9)*((U12-(((T9/1000)*U12)/(U12-(T9/1000))))-(T9/1000))</f>
        <v>6.4217452830188675</v>
      </c>
      <c r="W23" s="24">
        <f>(I23/T9)*((W12-(((T9/1000)*W12)/(W12-(T9/1000))))-(T9/1000))</f>
        <v>8.174908615136875</v>
      </c>
      <c r="X23" s="25">
        <f>(K23/T9)*((W12-(((T9/1000)*W12)/(W12-(T9/1000))))-(T9/1000))</f>
        <v>10.797049114331722</v>
      </c>
      <c r="Y23" s="24">
        <f>(I23/T9)*((Y12-(((T9/1000)*Y12)/(Y12-(T9/1000))))-(T9/1000))</f>
        <v>16.45632985553772</v>
      </c>
      <c r="Z23" s="25">
        <f>(K23/T9)*((Y12-(((T9/1000)*Y12)/(Y12-(T9/1000))))-(T9/1000))</f>
        <v>21.734775280898877</v>
      </c>
      <c r="AA23" s="26">
        <f>(2*ATAN(I23/(2*T9)))*180/PI()</f>
        <v>79.2580106089286</v>
      </c>
      <c r="AB23" s="27" t="s">
        <v>14</v>
      </c>
      <c r="AC23" s="41">
        <f>(2*ATAN(K23/(2*T9)))*180/PI()</f>
        <v>95.12754042293001</v>
      </c>
      <c r="AD23" s="29" t="s">
        <v>14</v>
      </c>
    </row>
    <row r="24" spans="1:30" ht="7.5" customHeight="1">
      <c r="A24" s="258"/>
      <c r="B24" s="296"/>
      <c r="C24" s="57"/>
      <c r="D24" s="58"/>
      <c r="E24" s="86"/>
      <c r="F24" s="48"/>
      <c r="G24" s="121"/>
      <c r="H24" s="96"/>
      <c r="I24" s="57"/>
      <c r="J24" s="58"/>
      <c r="K24" s="86"/>
      <c r="L24" s="48"/>
      <c r="M24" s="119"/>
      <c r="N24" s="120"/>
      <c r="O24" s="61"/>
      <c r="P24" s="45"/>
      <c r="Q24" s="49"/>
      <c r="R24" s="50"/>
      <c r="S24" s="51"/>
      <c r="T24" s="50"/>
      <c r="U24" s="51"/>
      <c r="V24" s="50"/>
      <c r="W24" s="51"/>
      <c r="X24" s="50"/>
      <c r="Y24" s="51"/>
      <c r="Z24" s="50"/>
      <c r="AA24" s="59"/>
      <c r="AB24" s="52"/>
      <c r="AC24" s="59"/>
      <c r="AD24" s="53"/>
    </row>
    <row r="25" spans="1:30" ht="18.75" customHeight="1">
      <c r="A25" s="255"/>
      <c r="B25" s="256"/>
      <c r="C25" s="3">
        <v>0</v>
      </c>
      <c r="D25" s="34" t="s">
        <v>3</v>
      </c>
      <c r="E25" s="90">
        <v>0</v>
      </c>
      <c r="F25" s="35" t="s">
        <v>3</v>
      </c>
      <c r="G25" s="115"/>
      <c r="H25" s="97" t="s">
        <v>20</v>
      </c>
      <c r="I25" s="33">
        <f aca="true" t="shared" si="5" ref="I25:I32">C25+(C25/100*G25)</f>
        <v>0</v>
      </c>
      <c r="J25" s="34" t="s">
        <v>3</v>
      </c>
      <c r="K25" s="89">
        <f aca="true" t="shared" si="6" ref="K25:K32">E25+(E25/100*G25)</f>
        <v>0</v>
      </c>
      <c r="L25" s="101" t="s">
        <v>3</v>
      </c>
      <c r="M25" s="65">
        <f aca="true" t="shared" si="7" ref="M25:M32">IF(K25=0,0,"1:")</f>
        <v>0</v>
      </c>
      <c r="N25" s="30">
        <f aca="true" t="shared" si="8" ref="N25:N32">IF(I25=0,0,K25/I25)</f>
        <v>0</v>
      </c>
      <c r="O25" s="31">
        <f aca="true" t="shared" si="9" ref="O25:O32">2*I25</f>
        <v>0</v>
      </c>
      <c r="P25" s="32" t="s">
        <v>3</v>
      </c>
      <c r="Q25" s="11">
        <f>(I25/T9)*((Q12-(((T9/1000)*Q12)/(Q12-(T9/1000))))-(T9/1000))</f>
        <v>0</v>
      </c>
      <c r="R25" s="12">
        <f>(K25/T9)*((Q12-(((T9/1000)*Q12)/(Q12-(T9/1000))))-(T9/1000))</f>
        <v>0</v>
      </c>
      <c r="S25" s="13">
        <f>(I25/T9)*((S12-(((T9/1000)*S12)/(S12-(T9/1000))))-(T9/1000))</f>
        <v>0</v>
      </c>
      <c r="T25" s="12">
        <f>(K25/T9)*((S12-(((T9/1000)*S12)/(S12-(T9/1000))))-(T9/1000))</f>
        <v>0</v>
      </c>
      <c r="U25" s="13">
        <f>(I25/T9)*((U12-(((T9/1000)*U12)/(U12-(T9/1000))))-(T9/1000))</f>
        <v>0</v>
      </c>
      <c r="V25" s="12">
        <f>(K25/T9)*((U12-(((T9/1000)*U12)/(U12-(T9/1000))))-(T9/1000))</f>
        <v>0</v>
      </c>
      <c r="W25" s="13">
        <f>(I25/T9)*((W12-(((T9/1000)*W12)/(W12-(T9/1000))))-(T9/1000))</f>
        <v>0</v>
      </c>
      <c r="X25" s="12">
        <f>(K25/T9)*((W12-(((T9/1000)*W12)/(W12-(T9/1000))))-(T9/1000))</f>
        <v>0</v>
      </c>
      <c r="Y25" s="13">
        <f>(I25/T9)*((Y12-(((T9/1000)*Y12)/(Y12-(T9/1000))))-(T9/1000))</f>
        <v>0</v>
      </c>
      <c r="Z25" s="12">
        <f>(K25/T9)*((Y12-(((T9/1000)*Y12)/(Y12-(T9/1000))))-(T9/1000))</f>
        <v>0</v>
      </c>
      <c r="AA25" s="55">
        <f>(2*ATAN(I25/(2*T9)))*180/PI()</f>
        <v>0</v>
      </c>
      <c r="AB25" s="37" t="s">
        <v>14</v>
      </c>
      <c r="AC25" s="56">
        <f>(2*ATAN(K25/(2*T9)))*180/PI()</f>
        <v>0</v>
      </c>
      <c r="AD25" s="39" t="s">
        <v>14</v>
      </c>
    </row>
    <row r="26" spans="1:30" ht="18.75" customHeight="1">
      <c r="A26" s="255"/>
      <c r="B26" s="256"/>
      <c r="C26" s="3">
        <v>0</v>
      </c>
      <c r="D26" s="20" t="s">
        <v>3</v>
      </c>
      <c r="E26" s="90">
        <v>0</v>
      </c>
      <c r="F26" s="21" t="s">
        <v>3</v>
      </c>
      <c r="G26" s="115"/>
      <c r="H26" s="98" t="s">
        <v>20</v>
      </c>
      <c r="I26" s="19">
        <f t="shared" si="5"/>
        <v>0</v>
      </c>
      <c r="J26" s="20" t="s">
        <v>3</v>
      </c>
      <c r="K26" s="88">
        <f t="shared" si="6"/>
        <v>0</v>
      </c>
      <c r="L26" s="102" t="s">
        <v>3</v>
      </c>
      <c r="M26" s="66">
        <f t="shared" si="7"/>
        <v>0</v>
      </c>
      <c r="N26" s="16">
        <f t="shared" si="8"/>
        <v>0</v>
      </c>
      <c r="O26" s="40">
        <f t="shared" si="9"/>
        <v>0</v>
      </c>
      <c r="P26" s="18" t="s">
        <v>3</v>
      </c>
      <c r="Q26" s="22">
        <f>(I26/T9)*((Q12-(((T9/1000)*Q12)/(Q12-(T9/1000))))-(T9/1000))</f>
        <v>0</v>
      </c>
      <c r="R26" s="25">
        <f>(K26/T9)*((Q12-(((T9/1000)*Q12)/(Q12-(T9/1000))))-(T9/1000))</f>
        <v>0</v>
      </c>
      <c r="S26" s="24">
        <f>(I26/T9)*((S12-(((T9/1000)*S12)/(S12-(T9/1000))))-(T9/1000))</f>
        <v>0</v>
      </c>
      <c r="T26" s="25">
        <f>(K26/T9)*((S12-(((T9/1000)*S12)/(S12-(T9/1000))))-(T9/1000))</f>
        <v>0</v>
      </c>
      <c r="U26" s="24">
        <f>(I26/T9)*((U12-(((T9/1000)*U12)/(U12-(T9/1000))))-(T9/1000))</f>
        <v>0</v>
      </c>
      <c r="V26" s="25">
        <f>(K26/T9)*((U12-(((T9/1000)*U12)/(U12-(T9/1000))))-(T9/1000))</f>
        <v>0</v>
      </c>
      <c r="W26" s="24">
        <f>(I26/T9)*((W12-(((T9/1000)*W12)/(W12-(T9/1000))))-(T9/1000))</f>
        <v>0</v>
      </c>
      <c r="X26" s="25">
        <f>(K26/T9)*((W12-(((T9/1000)*W12)/(W12-(T9/1000))))-(T9/1000))</f>
        <v>0</v>
      </c>
      <c r="Y26" s="24">
        <f>(I26/T9)*((Y12-(((T9/1000)*Y12)/(Y12-(T9/1000))))-(T9/1000))</f>
        <v>0</v>
      </c>
      <c r="Z26" s="25">
        <f>(K26/T9)*((Y12-(((T9/1000)*Y12)/(Y12-(T9/1000))))-(T9/1000))</f>
        <v>0</v>
      </c>
      <c r="AA26" s="26">
        <f>(2*ATAN(I26/(2*T9)))*180/PI()</f>
        <v>0</v>
      </c>
      <c r="AB26" s="27" t="s">
        <v>14</v>
      </c>
      <c r="AC26" s="28">
        <f>(2*ATAN(K26/(2*T9)))*180/PI()</f>
        <v>0</v>
      </c>
      <c r="AD26" s="29" t="s">
        <v>14</v>
      </c>
    </row>
    <row r="27" spans="1:30" ht="18.75" customHeight="1">
      <c r="A27" s="255"/>
      <c r="B27" s="256"/>
      <c r="C27" s="3">
        <v>0</v>
      </c>
      <c r="D27" s="34" t="s">
        <v>3</v>
      </c>
      <c r="E27" s="90">
        <v>0</v>
      </c>
      <c r="F27" s="35" t="s">
        <v>3</v>
      </c>
      <c r="G27" s="115"/>
      <c r="H27" s="97" t="s">
        <v>20</v>
      </c>
      <c r="I27" s="33">
        <f t="shared" si="5"/>
        <v>0</v>
      </c>
      <c r="J27" s="34" t="s">
        <v>3</v>
      </c>
      <c r="K27" s="89">
        <f t="shared" si="6"/>
        <v>0</v>
      </c>
      <c r="L27" s="101" t="s">
        <v>3</v>
      </c>
      <c r="M27" s="65">
        <f t="shared" si="7"/>
        <v>0</v>
      </c>
      <c r="N27" s="30">
        <f t="shared" si="8"/>
        <v>0</v>
      </c>
      <c r="O27" s="31">
        <f t="shared" si="9"/>
        <v>0</v>
      </c>
      <c r="P27" s="32" t="s">
        <v>3</v>
      </c>
      <c r="Q27" s="11">
        <f>(I27/T9)*((Q12-(((T9/1000)*Q12)/(Q12-(T9/1000))))-(T9/1000))</f>
        <v>0</v>
      </c>
      <c r="R27" s="12">
        <f>(K27/T9)*((Q12-(((T9/1000)*Q12)/(Q12-(T9/1000))))-(T9/1000))</f>
        <v>0</v>
      </c>
      <c r="S27" s="13">
        <f>(I27/T9)*((S12-(((T9/1000)*S12)/(S12-(T9/1000))))-(T9/1000))</f>
        <v>0</v>
      </c>
      <c r="T27" s="12">
        <f>(K27/T9)*((S12-(((T9/1000)*S12)/(S12-(T9/1000))))-(T9/1000))</f>
        <v>0</v>
      </c>
      <c r="U27" s="13">
        <f>(I27/T9)*((U12-(((T9/1000)*U12)/(U12-(T9/1000))))-(T9/1000))</f>
        <v>0</v>
      </c>
      <c r="V27" s="12">
        <f>(K27/T9)*((U12-(((T9/1000)*U12)/(U12-(T9/1000))))-(T9/1000))</f>
        <v>0</v>
      </c>
      <c r="W27" s="13">
        <f>(I27/T9)*((W12-(((T9/1000)*W12)/(W12-(T9/1000))))-(T9/1000))</f>
        <v>0</v>
      </c>
      <c r="X27" s="12">
        <f>(K27/T9)*((W12-(((T9/1000)*W12)/(W12-(T9/1000))))-(T9/1000))</f>
        <v>0</v>
      </c>
      <c r="Y27" s="13">
        <f>(I27/T9)*((Y12-(((T9/1000)*Y12)/(Y12-(T9/1000))))-(T9/1000))</f>
        <v>0</v>
      </c>
      <c r="Z27" s="12">
        <f>(K27/T9)*((Y12-(((T9/1000)*Y12)/(Y12-(T9/1000))))-(T9/1000))</f>
        <v>0</v>
      </c>
      <c r="AA27" s="36">
        <f>(2*ATAN(I27/(2*T9)))*180/PI()</f>
        <v>0</v>
      </c>
      <c r="AB27" s="37" t="s">
        <v>14</v>
      </c>
      <c r="AC27" s="38">
        <f>(2*ATAN(K27/(2*T9)))*180/PI()</f>
        <v>0</v>
      </c>
      <c r="AD27" s="39" t="s">
        <v>14</v>
      </c>
    </row>
    <row r="28" spans="1:30" ht="18.75" customHeight="1">
      <c r="A28" s="255"/>
      <c r="B28" s="256"/>
      <c r="C28" s="3">
        <v>0</v>
      </c>
      <c r="D28" s="20" t="s">
        <v>3</v>
      </c>
      <c r="E28" s="90">
        <v>0</v>
      </c>
      <c r="F28" s="21" t="s">
        <v>3</v>
      </c>
      <c r="G28" s="115"/>
      <c r="H28" s="98" t="s">
        <v>20</v>
      </c>
      <c r="I28" s="19">
        <f t="shared" si="5"/>
        <v>0</v>
      </c>
      <c r="J28" s="20" t="s">
        <v>3</v>
      </c>
      <c r="K28" s="88">
        <f t="shared" si="6"/>
        <v>0</v>
      </c>
      <c r="L28" s="102" t="s">
        <v>3</v>
      </c>
      <c r="M28" s="66">
        <f t="shared" si="7"/>
        <v>0</v>
      </c>
      <c r="N28" s="16">
        <f t="shared" si="8"/>
        <v>0</v>
      </c>
      <c r="O28" s="40">
        <f t="shared" si="9"/>
        <v>0</v>
      </c>
      <c r="P28" s="18" t="s">
        <v>3</v>
      </c>
      <c r="Q28" s="22">
        <f>(I28/T9)*((Q12-(((T9/1000)*Q12)/(Q12-(T9/1000))))-(T9/1000))</f>
        <v>0</v>
      </c>
      <c r="R28" s="25">
        <f>(K28/T9)*((Q12-(((T9/1000)*Q12)/(Q12-(T9/1000))))-(T9/1000))</f>
        <v>0</v>
      </c>
      <c r="S28" s="24">
        <f>(I28/T9)*((S12-(((T9/1000)*S12)/(S12-(T9/1000))))-(T9/1000))</f>
        <v>0</v>
      </c>
      <c r="T28" s="25">
        <f>(K28/T9)*((S12-(((T9/1000)*S12)/(S12-(T9/1000))))-(T9/1000))</f>
        <v>0</v>
      </c>
      <c r="U28" s="24">
        <f>(I28/T9)*((U12-(((T9/1000)*U12)/(U12-(T9/1000))))-(T9/1000))</f>
        <v>0</v>
      </c>
      <c r="V28" s="25">
        <f>(K28/T9)*((U12-(((T9/1000)*U12)/(U12-(T9/1000))))-(T9/1000))</f>
        <v>0</v>
      </c>
      <c r="W28" s="24">
        <f>(I28/T9)*((W12-(((T9/1000)*W12)/(W12-(T9/1000))))-(T9/1000))</f>
        <v>0</v>
      </c>
      <c r="X28" s="25">
        <f>(K28/T9)*((W12-(((T9/1000)*W12)/(W12-(T9/1000))))-(T9/1000))</f>
        <v>0</v>
      </c>
      <c r="Y28" s="24">
        <f>(I28/T9)*((Y12-(((T9/1000)*Y12)/(Y12-(T9/1000))))-(T9/1000))</f>
        <v>0</v>
      </c>
      <c r="Z28" s="25">
        <f>(K28/T9)*((Y12-(((T9/1000)*Y12)/(Y12-(T9/1000))))-(T9/1000))</f>
        <v>0</v>
      </c>
      <c r="AA28" s="26">
        <f>(2*ATAN(I28/(2*T9)))*180/PI()</f>
        <v>0</v>
      </c>
      <c r="AB28" s="27" t="s">
        <v>14</v>
      </c>
      <c r="AC28" s="41">
        <f>(2*ATAN(K28/(2*T9)))*180/PI()</f>
        <v>0</v>
      </c>
      <c r="AD28" s="29" t="s">
        <v>14</v>
      </c>
    </row>
    <row r="29" spans="1:30" ht="18.75" customHeight="1">
      <c r="A29" s="255"/>
      <c r="B29" s="256"/>
      <c r="C29" s="3">
        <v>0</v>
      </c>
      <c r="D29" s="34" t="s">
        <v>3</v>
      </c>
      <c r="E29" s="90">
        <v>0</v>
      </c>
      <c r="F29" s="35" t="s">
        <v>3</v>
      </c>
      <c r="G29" s="115"/>
      <c r="H29" s="97" t="s">
        <v>20</v>
      </c>
      <c r="I29" s="33">
        <f t="shared" si="5"/>
        <v>0</v>
      </c>
      <c r="J29" s="34" t="s">
        <v>3</v>
      </c>
      <c r="K29" s="89">
        <f t="shared" si="6"/>
        <v>0</v>
      </c>
      <c r="L29" s="101" t="s">
        <v>3</v>
      </c>
      <c r="M29" s="65">
        <f t="shared" si="7"/>
        <v>0</v>
      </c>
      <c r="N29" s="30">
        <f t="shared" si="8"/>
        <v>0</v>
      </c>
      <c r="O29" s="31">
        <f t="shared" si="9"/>
        <v>0</v>
      </c>
      <c r="P29" s="32" t="s">
        <v>3</v>
      </c>
      <c r="Q29" s="11">
        <f>(I29/T9)*((Q12-(((T9/1000)*Q12)/(Q12-(T9/1000))))-(T9/1000))</f>
        <v>0</v>
      </c>
      <c r="R29" s="12">
        <f>(K29/T9)*((Q12-(((T9/1000)*Q12)/(Q12-(T9/1000))))-(T9/1000))</f>
        <v>0</v>
      </c>
      <c r="S29" s="13">
        <f>(I29/T9)*((S12-(((T9/1000)*S12)/(S12-(T9/1000))))-(T9/1000))</f>
        <v>0</v>
      </c>
      <c r="T29" s="12">
        <f>(K29/T9)*((S12-(((T9/1000)*S12)/(S12-(T9/1000))))-(T9/1000))</f>
        <v>0</v>
      </c>
      <c r="U29" s="13">
        <f>(I29/T9)*((U12-(((T9/1000)*U12)/(U12-(T9/1000))))-(T9/1000))</f>
        <v>0</v>
      </c>
      <c r="V29" s="12">
        <f>(K29/T9)*((U12-(((T9/1000)*U12)/(U12-(T9/1000))))-(T9/1000))</f>
        <v>0</v>
      </c>
      <c r="W29" s="13">
        <f>(I29/T9)*((W12-(((T9/1000)*W12)/(W12-(T9/1000))))-(T9/1000))</f>
        <v>0</v>
      </c>
      <c r="X29" s="12">
        <f>(K29/T9)*((W12-(((T9/1000)*W12)/(W12-(T9/1000))))-(T9/1000))</f>
        <v>0</v>
      </c>
      <c r="Y29" s="13">
        <f>(I29/T9)*((Y12-(((T9/1000)*Y12)/(Y12-(T9/1000))))-(T9/1000))</f>
        <v>0</v>
      </c>
      <c r="Z29" s="12">
        <f>(K29/T9)*((Y12-(((T9/1000)*Y12)/(Y12-(T9/1000))))-(T9/1000))</f>
        <v>0</v>
      </c>
      <c r="AA29" s="36">
        <f>(2*ATAN(I29/(2*T9)))*180/PI()</f>
        <v>0</v>
      </c>
      <c r="AB29" s="37" t="s">
        <v>14</v>
      </c>
      <c r="AC29" s="38">
        <f>(2*ATAN(K29/(2*T9)))*180/PI()</f>
        <v>0</v>
      </c>
      <c r="AD29" s="39" t="s">
        <v>14</v>
      </c>
    </row>
    <row r="30" spans="1:30" ht="18.75" customHeight="1">
      <c r="A30" s="255"/>
      <c r="B30" s="256"/>
      <c r="C30" s="3">
        <v>0</v>
      </c>
      <c r="D30" s="20" t="s">
        <v>3</v>
      </c>
      <c r="E30" s="90">
        <v>0</v>
      </c>
      <c r="F30" s="21" t="s">
        <v>3</v>
      </c>
      <c r="G30" s="115"/>
      <c r="H30" s="98" t="s">
        <v>20</v>
      </c>
      <c r="I30" s="19">
        <f t="shared" si="5"/>
        <v>0</v>
      </c>
      <c r="J30" s="20" t="s">
        <v>3</v>
      </c>
      <c r="K30" s="88">
        <f t="shared" si="6"/>
        <v>0</v>
      </c>
      <c r="L30" s="102" t="s">
        <v>3</v>
      </c>
      <c r="M30" s="66">
        <f t="shared" si="7"/>
        <v>0</v>
      </c>
      <c r="N30" s="16">
        <f t="shared" si="8"/>
        <v>0</v>
      </c>
      <c r="O30" s="40">
        <f t="shared" si="9"/>
        <v>0</v>
      </c>
      <c r="P30" s="18" t="s">
        <v>3</v>
      </c>
      <c r="Q30" s="22">
        <f>(I30/T9)*((Q12-(((T9/1000)*Q12)/(Q12-(T9/1000))))-(T9/1000))</f>
        <v>0</v>
      </c>
      <c r="R30" s="25">
        <f>(K30/T9)*((Q12-(((T9/1000)*Q12)/(Q12-(T9/1000))))-(T9/1000))</f>
        <v>0</v>
      </c>
      <c r="S30" s="24">
        <f>(I30/T9)*((S12-(((T9/1000)*S12)/(S12-(T9/1000))))-(T9/1000))</f>
        <v>0</v>
      </c>
      <c r="T30" s="25">
        <f>(K30/T9)*((S12-(((T9/1000)*S12)/(S12-(T9/1000))))-(T9/1000))</f>
        <v>0</v>
      </c>
      <c r="U30" s="24">
        <f>(I30/T9)*((U12-(((T9/1000)*U12)/(U12-(T9/1000))))-(T9/1000))</f>
        <v>0</v>
      </c>
      <c r="V30" s="25">
        <f>(K30/T9)*((U12-(((T9/1000)*U12)/(U12-(T9/1000))))-(T9/1000))</f>
        <v>0</v>
      </c>
      <c r="W30" s="24">
        <f>(I30/T9)*((W12-(((T9/1000)*W12)/(W12-(T9/1000))))-(T9/1000))</f>
        <v>0</v>
      </c>
      <c r="X30" s="25">
        <f>(K30/T9)*((W12-(((T9/1000)*W12)/(W12-(T9/1000))))-(T9/1000))</f>
        <v>0</v>
      </c>
      <c r="Y30" s="24">
        <f>(I30/T9)*((Y12-(((T9/1000)*Y12)/(Y12-(T9/1000))))-(T9/1000))</f>
        <v>0</v>
      </c>
      <c r="Z30" s="25">
        <f>(K30/T9)*((Y12-(((T9/1000)*Y12)/(Y12-(T9/1000))))-(T9/1000))</f>
        <v>0</v>
      </c>
      <c r="AA30" s="26">
        <f>(2*ATAN(I30/(2*T9)))*180/PI()</f>
        <v>0</v>
      </c>
      <c r="AB30" s="27" t="s">
        <v>14</v>
      </c>
      <c r="AC30" s="41">
        <f>(2*ATAN(K30/(2*T9)))*180/PI()</f>
        <v>0</v>
      </c>
      <c r="AD30" s="29" t="s">
        <v>14</v>
      </c>
    </row>
    <row r="31" spans="1:31" ht="18.75" customHeight="1">
      <c r="A31" s="255"/>
      <c r="B31" s="256"/>
      <c r="C31" s="3">
        <v>0</v>
      </c>
      <c r="D31" s="34" t="s">
        <v>3</v>
      </c>
      <c r="E31" s="90">
        <v>0</v>
      </c>
      <c r="F31" s="35" t="s">
        <v>3</v>
      </c>
      <c r="G31" s="115"/>
      <c r="H31" s="97" t="s">
        <v>20</v>
      </c>
      <c r="I31" s="33">
        <f t="shared" si="5"/>
        <v>0</v>
      </c>
      <c r="J31" s="34" t="s">
        <v>3</v>
      </c>
      <c r="K31" s="89">
        <f t="shared" si="6"/>
        <v>0</v>
      </c>
      <c r="L31" s="101" t="s">
        <v>3</v>
      </c>
      <c r="M31" s="65">
        <f t="shared" si="7"/>
        <v>0</v>
      </c>
      <c r="N31" s="30">
        <f t="shared" si="8"/>
        <v>0</v>
      </c>
      <c r="O31" s="31">
        <f t="shared" si="9"/>
        <v>0</v>
      </c>
      <c r="P31" s="32" t="s">
        <v>3</v>
      </c>
      <c r="Q31" s="11">
        <f>(I31/T9)*((Q12-(((T9/1000)*Q12)/(Q12-(T9/1000))))-(T9/1000))</f>
        <v>0</v>
      </c>
      <c r="R31" s="12">
        <f>(K31/T9)*((Q12-(((T9/1000)*Q12)/(Q12-(T9/1000))))-(T9/1000))</f>
        <v>0</v>
      </c>
      <c r="S31" s="13">
        <f>(I31/T9)*((S12-(((T9/1000)*S12)/(S12-(T9/1000))))-(T9/1000))</f>
        <v>0</v>
      </c>
      <c r="T31" s="12">
        <f>(K31/T9)*((S12-(((T9/1000)*S12)/(S12-(T9/1000))))-(T9/1000))</f>
        <v>0</v>
      </c>
      <c r="U31" s="13">
        <f>(I31/T9)*((U12-(((T9/1000)*U12)/(U12-(T9/1000))))-(T9/1000))</f>
        <v>0</v>
      </c>
      <c r="V31" s="12">
        <f>(K31/T9)*((U12-(((T9/1000)*U12)/(U12-(T9/1000))))-(T9/1000))</f>
        <v>0</v>
      </c>
      <c r="W31" s="13">
        <f>(I31/T9)*((W12-(((T9/1000)*W12)/(W12-(T9/1000))))-(T9/1000))</f>
        <v>0</v>
      </c>
      <c r="X31" s="12">
        <f>(K31/T9)*((W12-(((T9/1000)*W12)/(W12-(T9/1000))))-(T9/1000))</f>
        <v>0</v>
      </c>
      <c r="Y31" s="13">
        <f>(I31/T9)*((Y12-(((T9/1000)*Y12)/(Y12-(T9/1000))))-(T9/1000))</f>
        <v>0</v>
      </c>
      <c r="Z31" s="12">
        <f>(K31/T9)*((Y12-(((T9/1000)*Y12)/(Y12-(T9/1000))))-(T9/1000))</f>
        <v>0</v>
      </c>
      <c r="AA31" s="55">
        <f>(2*ATAN(I31/(2*T9)))*180/PI()</f>
        <v>0</v>
      </c>
      <c r="AB31" s="37" t="s">
        <v>14</v>
      </c>
      <c r="AC31" s="38">
        <f>(2*ATAN(K31/(2*T9)))*180/PI()</f>
        <v>0</v>
      </c>
      <c r="AD31" s="39" t="s">
        <v>14</v>
      </c>
      <c r="AE31" s="5"/>
    </row>
    <row r="32" spans="1:30" ht="18.75" customHeight="1" thickBot="1">
      <c r="A32" s="260"/>
      <c r="B32" s="261"/>
      <c r="C32" s="4">
        <v>0</v>
      </c>
      <c r="D32" s="68" t="s">
        <v>3</v>
      </c>
      <c r="E32" s="91">
        <v>0</v>
      </c>
      <c r="F32" s="69" t="s">
        <v>3</v>
      </c>
      <c r="G32" s="116"/>
      <c r="H32" s="99" t="s">
        <v>20</v>
      </c>
      <c r="I32" s="110">
        <f t="shared" si="5"/>
        <v>0</v>
      </c>
      <c r="J32" s="68" t="s">
        <v>3</v>
      </c>
      <c r="K32" s="111">
        <f t="shared" si="6"/>
        <v>0</v>
      </c>
      <c r="L32" s="112" t="s">
        <v>3</v>
      </c>
      <c r="M32" s="67">
        <f t="shared" si="7"/>
        <v>0</v>
      </c>
      <c r="N32" s="62">
        <f t="shared" si="8"/>
        <v>0</v>
      </c>
      <c r="O32" s="63">
        <f t="shared" si="9"/>
        <v>0</v>
      </c>
      <c r="P32" s="64" t="s">
        <v>3</v>
      </c>
      <c r="Q32" s="70">
        <f>(I32/T9)*((Q12-(((T9/1000)*Q12)/(Q12-(T9/1000))))-(T9/1000))</f>
        <v>0</v>
      </c>
      <c r="R32" s="71">
        <f>(K32/T9)*((Q12-(((T9/1000)*Q12)/(Q12-(T9/1000))))-(T9/1000))</f>
        <v>0</v>
      </c>
      <c r="S32" s="72">
        <f>(I32/T9)*((S12-(((T9/1000)*S12)/(S12-(T9/1000))))-(T9/1000))</f>
        <v>0</v>
      </c>
      <c r="T32" s="71">
        <f>(K32/T9)*((S12-(((T9/1000)*S12)/(S12-(T9/1000))))-(T9/1000))</f>
        <v>0</v>
      </c>
      <c r="U32" s="72">
        <f>(I32/T9)*((U12-(((T9/1000)*U12)/(U12-(T9/1000))))-(T9/1000))</f>
        <v>0</v>
      </c>
      <c r="V32" s="71">
        <f>(K32/T9)*((U12-(((T9/1000)*U12)/(U12-(T9/1000))))-(T9/1000))</f>
        <v>0</v>
      </c>
      <c r="W32" s="72">
        <f>(I32/T9)*((W12-(((T9/1000)*W12)/(W12-(T9/1000))))-(T9/1000))</f>
        <v>0</v>
      </c>
      <c r="X32" s="71">
        <f>(K32/T9)*((W12-(((T9/1000)*W12)/(W12-(T9/1000))))-(T9/1000))</f>
        <v>0</v>
      </c>
      <c r="Y32" s="72">
        <f>(I32/T9)*((Y12-(((T9/1000)*Y12)/(Y12-(T9/1000))))-(T9/1000))</f>
        <v>0</v>
      </c>
      <c r="Z32" s="71">
        <f>(K32/T9)*((Y12-(((T9/1000)*Y12)/(Y12-(T9/1000))))-(T9/1000))</f>
        <v>0</v>
      </c>
      <c r="AA32" s="73">
        <f>(2*ATAN(I32/(2*T9)))*180/PI()</f>
        <v>0</v>
      </c>
      <c r="AB32" s="74" t="s">
        <v>14</v>
      </c>
      <c r="AC32" s="75">
        <f>(2*ATAN(K32/(2*T9)))*180/PI()</f>
        <v>0</v>
      </c>
      <c r="AD32" s="76" t="s">
        <v>14</v>
      </c>
    </row>
    <row r="33" spans="1:30" ht="13.5" thickTop="1">
      <c r="A33" s="84"/>
      <c r="B33" s="84"/>
      <c r="C33" s="84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4"/>
      <c r="O33" s="84"/>
      <c r="P33" s="85"/>
      <c r="Q33" s="85"/>
      <c r="R33" s="85"/>
      <c r="S33" s="85"/>
      <c r="T33" s="85"/>
      <c r="U33" s="85"/>
      <c r="V33" s="85"/>
      <c r="W33" s="85"/>
      <c r="X33" s="85"/>
      <c r="Y33" s="83"/>
      <c r="Z33" s="83"/>
      <c r="AA33" s="83"/>
      <c r="AB33" s="83"/>
      <c r="AC33" s="83"/>
      <c r="AD33" s="83"/>
    </row>
  </sheetData>
  <sheetProtection password="98C9" sheet="1" objects="1" scenarios="1"/>
  <mergeCells count="70">
    <mergeCell ref="A1:AD1"/>
    <mergeCell ref="E13:F13"/>
    <mergeCell ref="G11:H11"/>
    <mergeCell ref="C11:F11"/>
    <mergeCell ref="I10:L10"/>
    <mergeCell ref="I11:L11"/>
    <mergeCell ref="I12:L12"/>
    <mergeCell ref="I13:J13"/>
    <mergeCell ref="K13:L13"/>
    <mergeCell ref="A12:B12"/>
    <mergeCell ref="A13:B13"/>
    <mergeCell ref="A11:B11"/>
    <mergeCell ref="Q11:Z11"/>
    <mergeCell ref="G13:H13"/>
    <mergeCell ref="M13:N13"/>
    <mergeCell ref="C12:F12"/>
    <mergeCell ref="M11:N11"/>
    <mergeCell ref="O11:P11"/>
    <mergeCell ref="AA11:AB11"/>
    <mergeCell ref="AC11:AD11"/>
    <mergeCell ref="AA12:AD12"/>
    <mergeCell ref="AA13:AB13"/>
    <mergeCell ref="AC13:AD13"/>
    <mergeCell ref="G10:H10"/>
    <mergeCell ref="G12:H12"/>
    <mergeCell ref="M12:N12"/>
    <mergeCell ref="A28:B28"/>
    <mergeCell ref="A16:B16"/>
    <mergeCell ref="A17:B17"/>
    <mergeCell ref="A18:B18"/>
    <mergeCell ref="A19:B19"/>
    <mergeCell ref="A24:B24"/>
    <mergeCell ref="A25:B25"/>
    <mergeCell ref="A32:B32"/>
    <mergeCell ref="A20:B20"/>
    <mergeCell ref="A21:B21"/>
    <mergeCell ref="A31:B31"/>
    <mergeCell ref="A14:B14"/>
    <mergeCell ref="A15:B15"/>
    <mergeCell ref="A29:B29"/>
    <mergeCell ref="A30:B30"/>
    <mergeCell ref="A22:B22"/>
    <mergeCell ref="A23:B23"/>
    <mergeCell ref="A26:B26"/>
    <mergeCell ref="A27:B27"/>
    <mergeCell ref="Q8:R8"/>
    <mergeCell ref="C10:F10"/>
    <mergeCell ref="C13:D13"/>
    <mergeCell ref="O13:P13"/>
    <mergeCell ref="O12:P12"/>
    <mergeCell ref="O10:P10"/>
    <mergeCell ref="A8:J8"/>
    <mergeCell ref="A9:J9"/>
    <mergeCell ref="A10:B10"/>
    <mergeCell ref="M10:N10"/>
    <mergeCell ref="AA10:AD10"/>
    <mergeCell ref="K9:P9"/>
    <mergeCell ref="Q9:R9"/>
    <mergeCell ref="Q10:Z10"/>
    <mergeCell ref="T9:AD9"/>
    <mergeCell ref="T8:AD8"/>
    <mergeCell ref="A7:AD7"/>
    <mergeCell ref="A2:AD2"/>
    <mergeCell ref="A3:AD3"/>
    <mergeCell ref="A6:AD6"/>
    <mergeCell ref="A5:B5"/>
    <mergeCell ref="Z5:AD5"/>
    <mergeCell ref="C5:Y5"/>
    <mergeCell ref="A4:AD4"/>
    <mergeCell ref="K8:P8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39"/>
  <sheetViews>
    <sheetView showZeros="0" tabSelected="1" workbookViewId="0" topLeftCell="A7">
      <selection activeCell="A7" sqref="A7:AK7"/>
    </sheetView>
  </sheetViews>
  <sheetFormatPr defaultColWidth="11.421875" defaultRowHeight="12.75"/>
  <cols>
    <col min="1" max="1" width="1.7109375" style="0" customWidth="1"/>
    <col min="2" max="2" width="1.421875" style="0" customWidth="1"/>
    <col min="3" max="3" width="1.7109375" style="0" customWidth="1"/>
    <col min="4" max="4" width="1.421875" style="0" customWidth="1"/>
    <col min="5" max="5" width="2.8515625" style="0" customWidth="1"/>
    <col min="6" max="6" width="1.1484375" style="0" customWidth="1"/>
    <col min="7" max="7" width="3.7109375" style="0" customWidth="1"/>
    <col min="8" max="8" width="5.00390625" style="0" customWidth="1"/>
    <col min="9" max="9" width="3.7109375" style="0" customWidth="1"/>
    <col min="10" max="10" width="4.57421875" style="0" customWidth="1"/>
    <col min="11" max="11" width="3.7109375" style="0" customWidth="1"/>
    <col min="12" max="12" width="4.57421875" style="0" customWidth="1"/>
    <col min="13" max="13" width="3.7109375" style="0" customWidth="1"/>
    <col min="14" max="14" width="4.28125" style="0" customWidth="1"/>
    <col min="15" max="15" width="3.140625" style="0" customWidth="1"/>
    <col min="16" max="16" width="4.57421875" style="0" customWidth="1"/>
    <col min="17" max="17" width="3.7109375" style="0" customWidth="1"/>
    <col min="18" max="18" width="4.57421875" style="0" customWidth="1"/>
    <col min="19" max="19" width="3.7109375" style="0" customWidth="1"/>
    <col min="20" max="20" width="2.00390625" style="0" customWidth="1"/>
    <col min="21" max="21" width="4.28125" style="0" customWidth="1"/>
    <col min="22" max="23" width="3.7109375" style="0" customWidth="1"/>
    <col min="24" max="31" width="5.28125" style="0" customWidth="1"/>
    <col min="32" max="34" width="5.7109375" style="0" customWidth="1"/>
    <col min="35" max="35" width="1.421875" style="0" customWidth="1"/>
    <col min="36" max="36" width="5.7109375" style="0" customWidth="1"/>
    <col min="37" max="37" width="1.421875" style="0" customWidth="1"/>
  </cols>
  <sheetData>
    <row r="1" spans="1:37" ht="15.75">
      <c r="A1" s="205" t="s">
        <v>47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</row>
    <row r="2" spans="1:37" ht="3.75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</row>
    <row r="3" spans="1:37" ht="11.25" customHeight="1">
      <c r="A3" s="284" t="s">
        <v>29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</row>
    <row r="4" spans="1:37" ht="7.5" customHeight="1">
      <c r="A4" s="284"/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</row>
    <row r="5" spans="1:37" ht="11.25" customHeight="1">
      <c r="A5" s="268"/>
      <c r="B5" s="268"/>
      <c r="C5" s="268"/>
      <c r="D5" s="268"/>
      <c r="E5" s="268"/>
      <c r="F5" s="268"/>
      <c r="G5" s="268"/>
      <c r="H5" s="268"/>
      <c r="I5" s="268"/>
      <c r="J5" s="286" t="s">
        <v>31</v>
      </c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10"/>
      <c r="AG5" s="285"/>
      <c r="AH5" s="285"/>
      <c r="AI5" s="285"/>
      <c r="AJ5" s="285"/>
      <c r="AK5" s="285"/>
    </row>
    <row r="6" spans="1:37" ht="11.25" customHeight="1">
      <c r="A6" s="284" t="s">
        <v>30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</row>
    <row r="7" spans="1:37" ht="11.25" customHeight="1" thickBot="1">
      <c r="A7" s="205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</row>
    <row r="8" spans="1:37" ht="13.5" thickTop="1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9"/>
      <c r="R8" s="287" t="s">
        <v>15</v>
      </c>
      <c r="S8" s="288"/>
      <c r="T8" s="288"/>
      <c r="U8" s="288"/>
      <c r="V8" s="288"/>
      <c r="W8" s="288"/>
      <c r="X8" s="262">
        <v>8</v>
      </c>
      <c r="Y8" s="262"/>
      <c r="Z8" s="81" t="s">
        <v>3</v>
      </c>
      <c r="AA8" s="283"/>
      <c r="AB8" s="268"/>
      <c r="AC8" s="268"/>
      <c r="AD8" s="268"/>
      <c r="AE8" s="268"/>
      <c r="AF8" s="268"/>
      <c r="AG8" s="268"/>
      <c r="AH8" s="268"/>
      <c r="AI8" s="268"/>
      <c r="AJ8" s="268"/>
      <c r="AK8" s="268"/>
    </row>
    <row r="9" spans="1:37" ht="13.5" thickBot="1">
      <c r="A9" s="270"/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1"/>
      <c r="R9" s="278" t="s">
        <v>16</v>
      </c>
      <c r="S9" s="279"/>
      <c r="T9" s="279"/>
      <c r="U9" s="279"/>
      <c r="V9" s="279"/>
      <c r="W9" s="279"/>
      <c r="X9" s="280">
        <v>0</v>
      </c>
      <c r="Y9" s="280"/>
      <c r="Z9" s="82" t="s">
        <v>3</v>
      </c>
      <c r="AA9" s="282">
        <f>X8+X9</f>
        <v>8</v>
      </c>
      <c r="AB9" s="270"/>
      <c r="AC9" s="270"/>
      <c r="AD9" s="270"/>
      <c r="AE9" s="270"/>
      <c r="AF9" s="270"/>
      <c r="AG9" s="270"/>
      <c r="AH9" s="270"/>
      <c r="AI9" s="270"/>
      <c r="AJ9" s="270"/>
      <c r="AK9" s="270"/>
    </row>
    <row r="10" spans="1:37" ht="13.5" thickTop="1">
      <c r="A10" s="272" t="s">
        <v>69</v>
      </c>
      <c r="B10" s="213"/>
      <c r="C10" s="213"/>
      <c r="D10" s="213"/>
      <c r="E10" s="213"/>
      <c r="F10" s="213"/>
      <c r="G10" s="214"/>
      <c r="H10" s="212" t="s">
        <v>0</v>
      </c>
      <c r="I10" s="298"/>
      <c r="J10" s="298"/>
      <c r="K10" s="298"/>
      <c r="L10" s="298"/>
      <c r="M10" s="301"/>
      <c r="N10" s="212" t="s">
        <v>19</v>
      </c>
      <c r="O10" s="214"/>
      <c r="P10" s="212" t="s">
        <v>24</v>
      </c>
      <c r="Q10" s="213"/>
      <c r="R10" s="213"/>
      <c r="S10" s="214"/>
      <c r="T10" s="273" t="s">
        <v>70</v>
      </c>
      <c r="U10" s="274"/>
      <c r="V10" s="212" t="s">
        <v>76</v>
      </c>
      <c r="W10" s="267"/>
      <c r="X10" s="281" t="s">
        <v>27</v>
      </c>
      <c r="Y10" s="281"/>
      <c r="Z10" s="281"/>
      <c r="AA10" s="281"/>
      <c r="AB10" s="281"/>
      <c r="AC10" s="281"/>
      <c r="AD10" s="281"/>
      <c r="AE10" s="281"/>
      <c r="AF10" s="281"/>
      <c r="AG10" s="281"/>
      <c r="AH10" s="275" t="s">
        <v>18</v>
      </c>
      <c r="AI10" s="276"/>
      <c r="AJ10" s="276"/>
      <c r="AK10" s="277"/>
    </row>
    <row r="11" spans="1:37" ht="12.75">
      <c r="A11" s="229" t="s">
        <v>68</v>
      </c>
      <c r="B11" s="215"/>
      <c r="C11" s="215"/>
      <c r="D11" s="215"/>
      <c r="E11" s="215"/>
      <c r="F11" s="215"/>
      <c r="G11" s="211"/>
      <c r="H11" s="208" t="s">
        <v>17</v>
      </c>
      <c r="I11" s="268"/>
      <c r="J11" s="268"/>
      <c r="K11" s="268"/>
      <c r="L11" s="268"/>
      <c r="M11" s="299"/>
      <c r="N11" s="208" t="s">
        <v>21</v>
      </c>
      <c r="O11" s="209"/>
      <c r="P11" s="208" t="s">
        <v>25</v>
      </c>
      <c r="Q11" s="215"/>
      <c r="R11" s="215"/>
      <c r="S11" s="209"/>
      <c r="T11" s="240" t="s">
        <v>73</v>
      </c>
      <c r="U11" s="241"/>
      <c r="V11" s="208" t="s">
        <v>8</v>
      </c>
      <c r="W11" s="226"/>
      <c r="X11" s="230" t="s">
        <v>28</v>
      </c>
      <c r="Y11" s="231"/>
      <c r="Z11" s="231"/>
      <c r="AA11" s="231"/>
      <c r="AB11" s="231"/>
      <c r="AC11" s="231"/>
      <c r="AD11" s="231"/>
      <c r="AE11" s="231"/>
      <c r="AF11" s="231"/>
      <c r="AG11" s="232"/>
      <c r="AH11" s="219">
        <f>X8</f>
        <v>8</v>
      </c>
      <c r="AI11" s="220"/>
      <c r="AJ11" s="221" t="s">
        <v>3</v>
      </c>
      <c r="AK11" s="222"/>
    </row>
    <row r="12" spans="1:37" ht="12.75">
      <c r="A12" s="229" t="s">
        <v>65</v>
      </c>
      <c r="B12" s="210"/>
      <c r="C12" s="210"/>
      <c r="D12" s="210"/>
      <c r="E12" s="215" t="s">
        <v>70</v>
      </c>
      <c r="F12" s="210"/>
      <c r="G12" s="211"/>
      <c r="H12" s="240"/>
      <c r="I12" s="300"/>
      <c r="J12" s="215"/>
      <c r="K12" s="215"/>
      <c r="L12" s="215"/>
      <c r="M12" s="211"/>
      <c r="N12" s="208" t="s">
        <v>22</v>
      </c>
      <c r="O12" s="209"/>
      <c r="P12" s="208"/>
      <c r="Q12" s="215"/>
      <c r="R12" s="215"/>
      <c r="S12" s="209"/>
      <c r="T12" s="240" t="s">
        <v>74</v>
      </c>
      <c r="U12" s="244"/>
      <c r="V12" s="208" t="s">
        <v>75</v>
      </c>
      <c r="W12" s="266"/>
      <c r="X12" s="2">
        <v>0.8</v>
      </c>
      <c r="Y12" s="78" t="s">
        <v>9</v>
      </c>
      <c r="Z12" s="1">
        <v>1.7</v>
      </c>
      <c r="AA12" s="78" t="s">
        <v>9</v>
      </c>
      <c r="AB12" s="1">
        <v>3</v>
      </c>
      <c r="AC12" s="78" t="s">
        <v>9</v>
      </c>
      <c r="AD12" s="1">
        <v>5</v>
      </c>
      <c r="AE12" s="78" t="s">
        <v>9</v>
      </c>
      <c r="AF12" s="204">
        <v>10000</v>
      </c>
      <c r="AG12" s="78" t="s">
        <v>9</v>
      </c>
      <c r="AH12" s="223" t="s">
        <v>26</v>
      </c>
      <c r="AI12" s="224"/>
      <c r="AJ12" s="224"/>
      <c r="AK12" s="225"/>
    </row>
    <row r="13" spans="1:37" ht="13.5" thickBot="1">
      <c r="A13" s="227" t="s">
        <v>66</v>
      </c>
      <c r="B13" s="217"/>
      <c r="C13" s="217"/>
      <c r="D13" s="264"/>
      <c r="E13" s="217" t="s">
        <v>71</v>
      </c>
      <c r="F13" s="207"/>
      <c r="G13" s="228"/>
      <c r="H13" s="216" t="s">
        <v>67</v>
      </c>
      <c r="I13" s="217"/>
      <c r="J13" s="206" t="s">
        <v>1</v>
      </c>
      <c r="K13" s="264"/>
      <c r="L13" s="206" t="s">
        <v>2</v>
      </c>
      <c r="M13" s="207"/>
      <c r="N13" s="233" t="s">
        <v>23</v>
      </c>
      <c r="O13" s="234"/>
      <c r="P13" s="216" t="s">
        <v>1</v>
      </c>
      <c r="Q13" s="217"/>
      <c r="R13" s="206" t="s">
        <v>2</v>
      </c>
      <c r="S13" s="218"/>
      <c r="T13" s="247"/>
      <c r="U13" s="248"/>
      <c r="V13" s="216"/>
      <c r="W13" s="265"/>
      <c r="X13" s="80" t="s">
        <v>1</v>
      </c>
      <c r="Y13" s="77" t="s">
        <v>2</v>
      </c>
      <c r="Z13" s="79" t="s">
        <v>1</v>
      </c>
      <c r="AA13" s="77" t="s">
        <v>2</v>
      </c>
      <c r="AB13" s="79" t="s">
        <v>1</v>
      </c>
      <c r="AC13" s="77" t="s">
        <v>2</v>
      </c>
      <c r="AD13" s="79" t="s">
        <v>1</v>
      </c>
      <c r="AE13" s="77" t="s">
        <v>2</v>
      </c>
      <c r="AF13" s="79" t="s">
        <v>1</v>
      </c>
      <c r="AG13" s="77" t="s">
        <v>2</v>
      </c>
      <c r="AH13" s="236" t="s">
        <v>1</v>
      </c>
      <c r="AI13" s="237"/>
      <c r="AJ13" s="238" t="s">
        <v>2</v>
      </c>
      <c r="AK13" s="239"/>
    </row>
    <row r="14" spans="1:37" ht="18.75" customHeight="1">
      <c r="A14" s="150" t="s">
        <v>58</v>
      </c>
      <c r="B14" s="166" t="s">
        <v>59</v>
      </c>
      <c r="C14" s="158" t="s">
        <v>61</v>
      </c>
      <c r="D14" s="158" t="s">
        <v>64</v>
      </c>
      <c r="E14" s="195">
        <v>4</v>
      </c>
      <c r="F14" s="143" t="s">
        <v>72</v>
      </c>
      <c r="G14" s="179">
        <v>3</v>
      </c>
      <c r="H14" s="172">
        <f>1+INT((IF(C14=0,0,16/C14*A14))-0.1)</f>
        <v>3</v>
      </c>
      <c r="I14" s="143" t="s">
        <v>3</v>
      </c>
      <c r="J14" s="176">
        <f aca="true" t="shared" si="0" ref="J14:J24">IF(H14=0,0,SQRT((H14*H14)/(1+((E14/G14)*(E14/G14)))))</f>
        <v>1.8</v>
      </c>
      <c r="K14" s="34" t="s">
        <v>3</v>
      </c>
      <c r="L14" s="89">
        <f aca="true" t="shared" si="1" ref="L14:L24">IF(H14=0,0,SQRT((H14*H14)/(1+1/((E14/G14)*(E14/G14)))))</f>
        <v>2.4</v>
      </c>
      <c r="M14" s="35" t="s">
        <v>3</v>
      </c>
      <c r="N14" s="115">
        <v>-9</v>
      </c>
      <c r="O14" s="97" t="s">
        <v>20</v>
      </c>
      <c r="P14" s="33">
        <f aca="true" t="shared" si="2" ref="P14:P20">J14+(J14/100*N14)</f>
        <v>1.638</v>
      </c>
      <c r="Q14" s="34" t="s">
        <v>3</v>
      </c>
      <c r="R14" s="89">
        <f aca="true" t="shared" si="3" ref="R14:R20">L14+(L14/100*N14)</f>
        <v>2.1839999999999997</v>
      </c>
      <c r="S14" s="101" t="s">
        <v>3</v>
      </c>
      <c r="T14" s="65" t="str">
        <f aca="true" t="shared" si="4" ref="T14:T20">IF(R14=0,0,"1:")</f>
        <v>1:</v>
      </c>
      <c r="U14" s="30">
        <f>IF(P14=0,0,R14/P14)</f>
        <v>1.3333333333333333</v>
      </c>
      <c r="V14" s="31">
        <f aca="true" t="shared" si="5" ref="V14:V20">2*P14</f>
        <v>3.276</v>
      </c>
      <c r="W14" s="32" t="s">
        <v>3</v>
      </c>
      <c r="X14" s="11">
        <f>(P14/AA9)*((X12-(((AA9/1000)*X12)/(X12-(AA9/1000))))-(AA9/1000))</f>
        <v>0.16050745454545454</v>
      </c>
      <c r="Y14" s="12">
        <f>(R14/AA9)*((X12-(((AA9/1000)*X12)/(X12-(AA9/1000))))-(AA9/1000))</f>
        <v>0.21400993939393936</v>
      </c>
      <c r="Z14" s="13">
        <f>(P14/AA9)*((Z12-(((AA9/1000)*Z12)/(Z12-(AA9/1000))))-(AA9/1000))</f>
        <v>0.34479125531914895</v>
      </c>
      <c r="AA14" s="12">
        <f>(R14/AA9)*((Z12-(((AA9/1000)*Z12)/(Z12-(AA9/1000))))-(AA9/1000))</f>
        <v>0.4597216737588652</v>
      </c>
      <c r="AB14" s="13">
        <f>(P14/AA9)*((AB12-(((AA9/1000)*AB12)/(AB12-(AA9/1000))))-(AA9/1000))</f>
        <v>0.6109696203208557</v>
      </c>
      <c r="AC14" s="12">
        <f>(R14/AA9)*((AB12-(((AA9/1000)*AB12)/(AB12-(AA9/1000))))-(AA9/1000))</f>
        <v>0.8146261604278074</v>
      </c>
      <c r="AD14" s="13">
        <f>(P14/AA9)*((AD12-(((AA9/1000)*AD12)/(AD12-(AA9/1000))))-(AA9/1000))</f>
        <v>1.020471375</v>
      </c>
      <c r="AE14" s="12">
        <f>(R14/AA9)*((AD12-(((AA9/1000)*AD12)/(AD12-(AA9/1000))))-(AA9/1000))</f>
        <v>1.3606284999999998</v>
      </c>
      <c r="AF14" s="13">
        <f>(P14/AA9)*((AF12-(((AA9/1000)*AF12)/(AF12-(AA9/1000))))-(AA9/1000))</f>
        <v>2047.4967239986893</v>
      </c>
      <c r="AG14" s="12">
        <f>(R14/AA9)*((AF12-(((AA9/1000)*AF12)/(AF12-(AA9/1000))))-(AA9/1000))</f>
        <v>2729.995631998252</v>
      </c>
      <c r="AH14" s="55">
        <f>(2*ATAN(P14/(2*AA9)))*180/PI()</f>
        <v>11.690582779582902</v>
      </c>
      <c r="AI14" s="37" t="s">
        <v>14</v>
      </c>
      <c r="AJ14" s="56">
        <f>(2*ATAN(R14/(2*AA9)))*180/PI()</f>
        <v>15.54567261450857</v>
      </c>
      <c r="AK14" s="39" t="s">
        <v>14</v>
      </c>
    </row>
    <row r="15" spans="1:37" ht="18.75" customHeight="1">
      <c r="A15" s="151" t="s">
        <v>58</v>
      </c>
      <c r="B15" s="167" t="s">
        <v>59</v>
      </c>
      <c r="C15" s="159" t="s">
        <v>61</v>
      </c>
      <c r="D15" s="159" t="s">
        <v>64</v>
      </c>
      <c r="E15" s="196">
        <v>16</v>
      </c>
      <c r="F15" s="144" t="s">
        <v>72</v>
      </c>
      <c r="G15" s="180">
        <v>9</v>
      </c>
      <c r="H15" s="173">
        <f>1+INT((IF(C15=0,0,16/C15*A15))-0.1)</f>
        <v>3</v>
      </c>
      <c r="I15" s="144" t="s">
        <v>3</v>
      </c>
      <c r="J15" s="177">
        <f t="shared" si="0"/>
        <v>1.470783718897677</v>
      </c>
      <c r="K15" s="20" t="s">
        <v>3</v>
      </c>
      <c r="L15" s="88">
        <f t="shared" si="1"/>
        <v>2.614726611373648</v>
      </c>
      <c r="M15" s="21" t="s">
        <v>3</v>
      </c>
      <c r="N15" s="114">
        <v>-9</v>
      </c>
      <c r="O15" s="94" t="s">
        <v>20</v>
      </c>
      <c r="P15" s="19">
        <f t="shared" si="2"/>
        <v>1.338413184196886</v>
      </c>
      <c r="Q15" s="20" t="s">
        <v>3</v>
      </c>
      <c r="R15" s="88">
        <f t="shared" si="3"/>
        <v>2.3794012163500193</v>
      </c>
      <c r="S15" s="102" t="s">
        <v>3</v>
      </c>
      <c r="T15" s="66" t="str">
        <f t="shared" si="4"/>
        <v>1:</v>
      </c>
      <c r="U15" s="16">
        <f aca="true" t="shared" si="6" ref="U15:U34">IF(P15=0,0,R15/P15)</f>
        <v>1.7777777777777775</v>
      </c>
      <c r="V15" s="40">
        <f t="shared" si="5"/>
        <v>2.676826368393772</v>
      </c>
      <c r="W15" s="18" t="s">
        <v>3</v>
      </c>
      <c r="X15" s="22">
        <f>(P15/AA9)*((X12-(((AA9/1000)*X12)/(X12-(AA9/1000))))-(AA9/1000))</f>
        <v>0.13115097272620194</v>
      </c>
      <c r="Y15" s="25">
        <f>(R15/AA9)*((X12-(((AA9/1000)*X12)/(X12-(AA9/1000))))-(AA9/1000))</f>
        <v>0.2331572848465812</v>
      </c>
      <c r="Z15" s="24">
        <f>(P15/AA9)*((Z12-(((AA9/1000)*Z12)/(Z12-(AA9/1000))))-(AA9/1000))</f>
        <v>0.28172964707872017</v>
      </c>
      <c r="AA15" s="25">
        <f>(R15/AA9)*((Z12-(((AA9/1000)*Z12)/(Z12-(AA9/1000))))-(AA9/1000))</f>
        <v>0.5008527059177247</v>
      </c>
      <c r="AB15" s="24">
        <f>(P15/AA9)*((AB12-(((AA9/1000)*AB12)/(AB12-(AA9/1000))))-(AA9/1000))</f>
        <v>0.49922453906056097</v>
      </c>
      <c r="AC15" s="25">
        <f>(R15/AA9)*((AB12-(((AA9/1000)*AB12)/(AB12-(AA9/1000))))-(AA9/1000))</f>
        <v>0.8875102916632195</v>
      </c>
      <c r="AD15" s="24">
        <f>(P15/AA9)*((AD12-(((AA9/1000)*AD12)/(AD12-(AA9/1000))))-(AA9/1000))</f>
        <v>0.8338292688617367</v>
      </c>
      <c r="AE15" s="25">
        <f>(R15/AA9)*((AD12-(((AA9/1000)*AD12)/(AD12-(AA9/1000))))-(AA9/1000))</f>
        <v>1.4823631446430872</v>
      </c>
      <c r="AF15" s="24">
        <f>(P15/AA9)*((AF12-(((AA9/1000)*AF12)/(AF12-(AA9/1000))))-(AA9/1000))</f>
        <v>1673.0138034186684</v>
      </c>
      <c r="AG15" s="25">
        <f>(R15/AA9)*((AF12-(((AA9/1000)*AF12)/(AF12-(AA9/1000))))-(AA9/1000))</f>
        <v>2974.246761633188</v>
      </c>
      <c r="AH15" s="26">
        <f>(2*ATAN(P15/(2*AA9)))*180/PI()</f>
        <v>9.563413274184926</v>
      </c>
      <c r="AI15" s="27" t="s">
        <v>14</v>
      </c>
      <c r="AJ15" s="28">
        <f>(2*ATAN(R15/(2*AA9)))*180/PI()</f>
        <v>16.91722245630088</v>
      </c>
      <c r="AK15" s="29" t="s">
        <v>14</v>
      </c>
    </row>
    <row r="16" spans="1:37" ht="18.75" customHeight="1">
      <c r="A16" s="152" t="s">
        <v>58</v>
      </c>
      <c r="B16" s="168" t="s">
        <v>59</v>
      </c>
      <c r="C16" s="160" t="s">
        <v>62</v>
      </c>
      <c r="D16" s="160" t="s">
        <v>64</v>
      </c>
      <c r="E16" s="197">
        <v>4</v>
      </c>
      <c r="F16" s="145" t="s">
        <v>72</v>
      </c>
      <c r="G16" s="181">
        <v>3</v>
      </c>
      <c r="H16" s="172">
        <f aca="true" t="shared" si="7" ref="H16:H30">1+INT((IF(C16=0,0,16/C16*A16))-0.1)</f>
        <v>4</v>
      </c>
      <c r="I16" s="145" t="s">
        <v>3</v>
      </c>
      <c r="J16" s="176">
        <f t="shared" si="0"/>
        <v>2.4</v>
      </c>
      <c r="K16" s="34" t="s">
        <v>3</v>
      </c>
      <c r="L16" s="89">
        <f t="shared" si="1"/>
        <v>3.2</v>
      </c>
      <c r="M16" s="35" t="s">
        <v>3</v>
      </c>
      <c r="N16" s="114">
        <v>-9</v>
      </c>
      <c r="O16" s="95" t="s">
        <v>20</v>
      </c>
      <c r="P16" s="33">
        <f t="shared" si="2"/>
        <v>2.1839999999999997</v>
      </c>
      <c r="Q16" s="34" t="s">
        <v>3</v>
      </c>
      <c r="R16" s="89">
        <f t="shared" si="3"/>
        <v>2.912</v>
      </c>
      <c r="S16" s="101" t="s">
        <v>3</v>
      </c>
      <c r="T16" s="65" t="str">
        <f t="shared" si="4"/>
        <v>1:</v>
      </c>
      <c r="U16" s="30">
        <f t="shared" si="6"/>
        <v>1.3333333333333335</v>
      </c>
      <c r="V16" s="31">
        <f t="shared" si="5"/>
        <v>4.367999999999999</v>
      </c>
      <c r="W16" s="32" t="s">
        <v>3</v>
      </c>
      <c r="X16" s="11">
        <f>(P16/AA9)*((X12-(((AA9/1000)*X12)/(X12-(AA9/1000))))-(AA9/1000))</f>
        <v>0.21400993939393936</v>
      </c>
      <c r="Y16" s="12">
        <f>(R16/AA9)*((X12-(((AA9/1000)*X12)/(X12-(AA9/1000))))-(AA9/1000))</f>
        <v>0.28534658585858586</v>
      </c>
      <c r="Z16" s="13">
        <f>(P16/AA9)*((Z12-(((AA9/1000)*Z12)/(Z12-(AA9/1000))))-(AA9/1000))</f>
        <v>0.4597216737588652</v>
      </c>
      <c r="AA16" s="12">
        <f>(R16/AA9)*((Z12-(((AA9/1000)*Z12)/(Z12-(AA9/1000))))-(AA9/1000))</f>
        <v>0.612962231678487</v>
      </c>
      <c r="AB16" s="13">
        <f>(P16/AA9)*((AB12-(((AA9/1000)*AB12)/(AB12-(AA9/1000))))-(AA9/1000))</f>
        <v>0.8146261604278074</v>
      </c>
      <c r="AC16" s="12">
        <f>(R16/AA9)*((AB12-(((AA9/1000)*AB12)/(AB12-(AA9/1000))))-(AA9/1000))</f>
        <v>1.0861682139037434</v>
      </c>
      <c r="AD16" s="13">
        <f>(P16/AA9)*((AD12-(((AA9/1000)*AD12)/(AD12-(AA9/1000))))-(AA9/1000))</f>
        <v>1.3606284999999998</v>
      </c>
      <c r="AE16" s="12">
        <f>(R16/AA9)*((AD12-(((AA9/1000)*AD12)/(AD12-(AA9/1000))))-(AA9/1000))</f>
        <v>1.8141713333333334</v>
      </c>
      <c r="AF16" s="13">
        <f>(P16/AA9)*((AF12-(((AA9/1000)*AF12)/(AF12-(AA9/1000))))-(AA9/1000))</f>
        <v>2729.995631998252</v>
      </c>
      <c r="AG16" s="12">
        <f>(R16/AA9)*((AF12-(((AA9/1000)*AF12)/(AF12-(AA9/1000))))-(AA9/1000))</f>
        <v>3639.99417599767</v>
      </c>
      <c r="AH16" s="36">
        <f>(2*ATAN(P16/(2*AA9)))*180/PI()</f>
        <v>15.54567261450857</v>
      </c>
      <c r="AI16" s="37" t="s">
        <v>14</v>
      </c>
      <c r="AJ16" s="38">
        <f>(2*ATAN(R16/(2*AA9)))*180/PI()</f>
        <v>20.62986040635344</v>
      </c>
      <c r="AK16" s="39" t="s">
        <v>14</v>
      </c>
    </row>
    <row r="17" spans="1:37" ht="18.75" customHeight="1">
      <c r="A17" s="151" t="s">
        <v>58</v>
      </c>
      <c r="B17" s="167" t="s">
        <v>59</v>
      </c>
      <c r="C17" s="159" t="s">
        <v>62</v>
      </c>
      <c r="D17" s="159" t="s">
        <v>64</v>
      </c>
      <c r="E17" s="196">
        <v>16</v>
      </c>
      <c r="F17" s="144" t="s">
        <v>72</v>
      </c>
      <c r="G17" s="180">
        <v>9</v>
      </c>
      <c r="H17" s="173">
        <f t="shared" si="7"/>
        <v>4</v>
      </c>
      <c r="I17" s="144" t="s">
        <v>3</v>
      </c>
      <c r="J17" s="177">
        <f t="shared" si="0"/>
        <v>1.9610449585302359</v>
      </c>
      <c r="K17" s="20" t="s">
        <v>3</v>
      </c>
      <c r="L17" s="88">
        <f t="shared" si="1"/>
        <v>3.486302148498197</v>
      </c>
      <c r="M17" s="21" t="s">
        <v>3</v>
      </c>
      <c r="N17" s="114">
        <v>-9</v>
      </c>
      <c r="O17" s="94" t="s">
        <v>20</v>
      </c>
      <c r="P17" s="19">
        <f t="shared" si="2"/>
        <v>1.7845509122625147</v>
      </c>
      <c r="Q17" s="20" t="s">
        <v>3</v>
      </c>
      <c r="R17" s="88">
        <f t="shared" si="3"/>
        <v>3.1725349551333593</v>
      </c>
      <c r="S17" s="102" t="s">
        <v>3</v>
      </c>
      <c r="T17" s="66" t="str">
        <f t="shared" si="4"/>
        <v>1:</v>
      </c>
      <c r="U17" s="16">
        <f t="shared" si="6"/>
        <v>1.7777777777777777</v>
      </c>
      <c r="V17" s="40">
        <f t="shared" si="5"/>
        <v>3.5691018245250294</v>
      </c>
      <c r="W17" s="18" t="s">
        <v>3</v>
      </c>
      <c r="X17" s="22">
        <f>(P17/AA9)*((X12-(((AA9/1000)*X12)/(X12-(AA9/1000))))-(AA9/1000))</f>
        <v>0.1748679636349359</v>
      </c>
      <c r="Y17" s="25">
        <f>(R17/AA9)*((X12-(((AA9/1000)*X12)/(X12-(AA9/1000))))-(AA9/1000))</f>
        <v>0.3108763797954416</v>
      </c>
      <c r="Z17" s="24">
        <f>(P17/AA9)*((Z12-(((AA9/1000)*Z12)/(Z12-(AA9/1000))))-(AA9/1000))</f>
        <v>0.3756395294382936</v>
      </c>
      <c r="AA17" s="25">
        <f>(R17/AA9)*((Z12-(((AA9/1000)*Z12)/(Z12-(AA9/1000))))-(AA9/1000))</f>
        <v>0.6678036078902997</v>
      </c>
      <c r="AB17" s="24">
        <f>(P17/AA9)*((AB12-(((AA9/1000)*AB12)/(AB12-(AA9/1000))))-(AA9/1000))</f>
        <v>0.6656327187474147</v>
      </c>
      <c r="AC17" s="25">
        <f>(R17/AA9)*((AB12-(((AA9/1000)*AB12)/(AB12-(AA9/1000))))-(AA9/1000))</f>
        <v>1.1833470555509593</v>
      </c>
      <c r="AD17" s="24">
        <f>(P17/AA9)*((AD12-(((AA9/1000)*AD12)/(AD12-(AA9/1000))))-(AA9/1000))</f>
        <v>1.1117723584823156</v>
      </c>
      <c r="AE17" s="25">
        <f>(R17/AA9)*((AD12-(((AA9/1000)*AD12)/(AD12-(AA9/1000))))-(AA9/1000))</f>
        <v>1.9764841928574497</v>
      </c>
      <c r="AF17" s="24">
        <f>(P17/AA9)*((AF12-(((AA9/1000)*AF12)/(AF12-(AA9/1000))))-(AA9/1000))</f>
        <v>2230.685071224891</v>
      </c>
      <c r="AG17" s="25">
        <f>(R17/AA9)*((AF12-(((AA9/1000)*AF12)/(AF12-(AA9/1000))))-(AA9/1000))</f>
        <v>3965.6623488442506</v>
      </c>
      <c r="AH17" s="26">
        <f>(2*ATAN(P17/(2*AA9)))*180/PI()</f>
        <v>12.728298692093677</v>
      </c>
      <c r="AI17" s="27" t="s">
        <v>14</v>
      </c>
      <c r="AJ17" s="41">
        <f>(2*ATAN(R17/(2*AA9)))*180/PI()</f>
        <v>22.430664303153034</v>
      </c>
      <c r="AK17" s="29" t="s">
        <v>14</v>
      </c>
    </row>
    <row r="18" spans="1:37" ht="7.5" customHeight="1">
      <c r="A18" s="153"/>
      <c r="B18" s="169"/>
      <c r="C18" s="161"/>
      <c r="D18" s="161"/>
      <c r="E18" s="198"/>
      <c r="F18" s="149"/>
      <c r="G18" s="182"/>
      <c r="H18" s="86"/>
      <c r="I18" s="149"/>
      <c r="J18" s="178">
        <f t="shared" si="0"/>
        <v>0</v>
      </c>
      <c r="K18" s="58"/>
      <c r="L18" s="87">
        <f t="shared" si="1"/>
        <v>0</v>
      </c>
      <c r="M18" s="48"/>
      <c r="N18" s="142"/>
      <c r="O18" s="135"/>
      <c r="P18" s="57"/>
      <c r="Q18" s="58"/>
      <c r="R18" s="87"/>
      <c r="S18" s="50"/>
      <c r="T18" s="136"/>
      <c r="U18" s="43">
        <f t="shared" si="6"/>
        <v>0</v>
      </c>
      <c r="V18" s="61"/>
      <c r="W18" s="45"/>
      <c r="X18" s="137"/>
      <c r="Y18" s="138"/>
      <c r="Z18" s="139"/>
      <c r="AA18" s="138"/>
      <c r="AB18" s="139"/>
      <c r="AC18" s="138"/>
      <c r="AD18" s="139"/>
      <c r="AE18" s="138"/>
      <c r="AF18" s="139"/>
      <c r="AG18" s="138"/>
      <c r="AH18" s="187"/>
      <c r="AI18" s="52"/>
      <c r="AJ18" s="188"/>
      <c r="AK18" s="53"/>
    </row>
    <row r="19" spans="1:37" ht="18.75" customHeight="1">
      <c r="A19" s="150" t="s">
        <v>58</v>
      </c>
      <c r="B19" s="166" t="s">
        <v>59</v>
      </c>
      <c r="C19" s="158" t="s">
        <v>63</v>
      </c>
      <c r="D19" s="158" t="s">
        <v>64</v>
      </c>
      <c r="E19" s="199">
        <v>4</v>
      </c>
      <c r="F19" s="143" t="s">
        <v>72</v>
      </c>
      <c r="G19" s="179">
        <v>3</v>
      </c>
      <c r="H19" s="172">
        <f t="shared" si="7"/>
        <v>6</v>
      </c>
      <c r="I19" s="143" t="s">
        <v>3</v>
      </c>
      <c r="J19" s="176">
        <f t="shared" si="0"/>
        <v>3.6</v>
      </c>
      <c r="K19" s="34" t="s">
        <v>3</v>
      </c>
      <c r="L19" s="89">
        <f t="shared" si="1"/>
        <v>4.8</v>
      </c>
      <c r="M19" s="35" t="s">
        <v>3</v>
      </c>
      <c r="N19" s="115">
        <v>-9</v>
      </c>
      <c r="O19" s="97" t="s">
        <v>20</v>
      </c>
      <c r="P19" s="33">
        <f t="shared" si="2"/>
        <v>3.276</v>
      </c>
      <c r="Q19" s="34" t="s">
        <v>3</v>
      </c>
      <c r="R19" s="89">
        <f t="shared" si="3"/>
        <v>4.367999999999999</v>
      </c>
      <c r="S19" s="101" t="s">
        <v>3</v>
      </c>
      <c r="T19" s="65" t="str">
        <f t="shared" si="4"/>
        <v>1:</v>
      </c>
      <c r="U19" s="30">
        <f t="shared" si="6"/>
        <v>1.3333333333333333</v>
      </c>
      <c r="V19" s="31">
        <f t="shared" si="5"/>
        <v>6.552</v>
      </c>
      <c r="W19" s="32" t="s">
        <v>3</v>
      </c>
      <c r="X19" s="11">
        <f>(P19/AA9)*((X12-(((AA9/1000)*X12)/(X12-(AA9/1000))))-(AA9/1000))</f>
        <v>0.3210149090909091</v>
      </c>
      <c r="Y19" s="12">
        <f>(R19/AA9)*((X12-(((AA9/1000)*X12)/(X12-(AA9/1000))))-(AA9/1000))</f>
        <v>0.4280198787878787</v>
      </c>
      <c r="Z19" s="13">
        <f>(P19/AA9)*((Z12-(((AA9/1000)*Z12)/(Z12-(AA9/1000))))-(AA9/1000))</f>
        <v>0.6895825106382979</v>
      </c>
      <c r="AA19" s="12">
        <f>(R19/AA9)*((Z12-(((AA9/1000)*Z12)/(Z12-(AA9/1000))))-(AA9/1000))</f>
        <v>0.9194433475177304</v>
      </c>
      <c r="AB19" s="13">
        <f>(P19/AA9)*((AB12-(((AA9/1000)*AB12)/(AB12-(AA9/1000))))-(AA9/1000))</f>
        <v>1.2219392406417113</v>
      </c>
      <c r="AC19" s="12">
        <f>(R19/AA9)*((AB12-(((AA9/1000)*AB12)/(AB12-(AA9/1000))))-(AA9/1000))</f>
        <v>1.6292523208556149</v>
      </c>
      <c r="AD19" s="13">
        <f>(P19/AA9)*((AD12-(((AA9/1000)*AD12)/(AD12-(AA9/1000))))-(AA9/1000))</f>
        <v>2.04094275</v>
      </c>
      <c r="AE19" s="12">
        <f>(R19/AA9)*((AD12-(((AA9/1000)*AD12)/(AD12-(AA9/1000))))-(AA9/1000))</f>
        <v>2.7212569999999996</v>
      </c>
      <c r="AF19" s="13">
        <f>(P19/AA9)*((AF12-(((AA9/1000)*AF12)/(AF12-(AA9/1000))))-(AA9/1000))</f>
        <v>4094.9934479973786</v>
      </c>
      <c r="AG19" s="12">
        <f>(R19/AA9)*((AF12-(((AA9/1000)*AF12)/(AF12-(AA9/1000))))-(AA9/1000))</f>
        <v>5459.991263996504</v>
      </c>
      <c r="AH19" s="36">
        <f>(2*ATAN(P19/(2*AA9)))*180/PI()</f>
        <v>23.14275858126396</v>
      </c>
      <c r="AI19" s="37" t="s">
        <v>14</v>
      </c>
      <c r="AJ19" s="38">
        <f>(2*ATAN(R19/(2*AA9)))*180/PI()</f>
        <v>30.53932401832432</v>
      </c>
      <c r="AK19" s="39" t="s">
        <v>14</v>
      </c>
    </row>
    <row r="20" spans="1:37" ht="18.75" customHeight="1">
      <c r="A20" s="154" t="s">
        <v>58</v>
      </c>
      <c r="B20" s="170" t="s">
        <v>59</v>
      </c>
      <c r="C20" s="162" t="s">
        <v>63</v>
      </c>
      <c r="D20" s="162" t="s">
        <v>64</v>
      </c>
      <c r="E20" s="200">
        <v>16</v>
      </c>
      <c r="F20" s="146" t="s">
        <v>72</v>
      </c>
      <c r="G20" s="183">
        <v>9</v>
      </c>
      <c r="H20" s="173">
        <f t="shared" si="7"/>
        <v>6</v>
      </c>
      <c r="I20" s="146" t="s">
        <v>3</v>
      </c>
      <c r="J20" s="177">
        <f t="shared" si="0"/>
        <v>2.941567437795354</v>
      </c>
      <c r="K20" s="20" t="s">
        <v>3</v>
      </c>
      <c r="L20" s="88">
        <f t="shared" si="1"/>
        <v>5.229453222747296</v>
      </c>
      <c r="M20" s="21" t="s">
        <v>3</v>
      </c>
      <c r="N20" s="115">
        <v>-9</v>
      </c>
      <c r="O20" s="98" t="s">
        <v>20</v>
      </c>
      <c r="P20" s="19">
        <f t="shared" si="2"/>
        <v>2.676826368393772</v>
      </c>
      <c r="Q20" s="20" t="s">
        <v>3</v>
      </c>
      <c r="R20" s="88">
        <f t="shared" si="3"/>
        <v>4.758802432700039</v>
      </c>
      <c r="S20" s="102" t="s">
        <v>3</v>
      </c>
      <c r="T20" s="66" t="str">
        <f t="shared" si="4"/>
        <v>1:</v>
      </c>
      <c r="U20" s="16">
        <f t="shared" si="6"/>
        <v>1.7777777777777775</v>
      </c>
      <c r="V20" s="40">
        <f t="shared" si="5"/>
        <v>5.353652736787544</v>
      </c>
      <c r="W20" s="18" t="s">
        <v>3</v>
      </c>
      <c r="X20" s="22">
        <f>(P20/AA9)*((X12-(((AA9/1000)*X12)/(X12-(AA9/1000))))-(AA9/1000))</f>
        <v>0.2623019454524039</v>
      </c>
      <c r="Y20" s="25">
        <f>(R20/AA9)*((X12-(((AA9/1000)*X12)/(X12-(AA9/1000))))-(AA9/1000))</f>
        <v>0.4663145696931624</v>
      </c>
      <c r="Z20" s="24">
        <f>(P20/AA9)*((Z12-(((AA9/1000)*Z12)/(Z12-(AA9/1000))))-(AA9/1000))</f>
        <v>0.5634592941574403</v>
      </c>
      <c r="AA20" s="25">
        <f>(R20/AA9)*((Z12-(((AA9/1000)*Z12)/(Z12-(AA9/1000))))-(AA9/1000))</f>
        <v>1.0017054118354494</v>
      </c>
      <c r="AB20" s="24">
        <f>(P20/AA9)*((AB12-(((AA9/1000)*AB12)/(AB12-(AA9/1000))))-(AA9/1000))</f>
        <v>0.9984490781211219</v>
      </c>
      <c r="AC20" s="25">
        <f>(R20/AA9)*((AB12-(((AA9/1000)*AB12)/(AB12-(AA9/1000))))-(AA9/1000))</f>
        <v>1.775020583326439</v>
      </c>
      <c r="AD20" s="24">
        <f>(P20/AA9)*((AD12-(((AA9/1000)*AD12)/(AD12-(AA9/1000))))-(AA9/1000))</f>
        <v>1.6676585377234734</v>
      </c>
      <c r="AE20" s="25">
        <f>(R20/AA9)*((AD12-(((AA9/1000)*AD12)/(AD12-(AA9/1000))))-(AA9/1000))</f>
        <v>2.9647262892861743</v>
      </c>
      <c r="AF20" s="24">
        <f>(P20/AA9)*((AF12-(((AA9/1000)*AF12)/(AF12-(AA9/1000))))-(AA9/1000))</f>
        <v>3346.027606837337</v>
      </c>
      <c r="AG20" s="25">
        <f>(R20/AA9)*((AF12-(((AA9/1000)*AF12)/(AF12-(AA9/1000))))-(AA9/1000))</f>
        <v>5948.493523266376</v>
      </c>
      <c r="AH20" s="26">
        <f>(2*ATAN(P20/(2*AA9)))*180/PI()</f>
        <v>18.995434040417937</v>
      </c>
      <c r="AI20" s="27" t="s">
        <v>14</v>
      </c>
      <c r="AJ20" s="41">
        <f>(2*ATAN(R20/(2*AA9)))*180/PI()</f>
        <v>33.127603570566905</v>
      </c>
      <c r="AK20" s="29" t="s">
        <v>14</v>
      </c>
    </row>
    <row r="21" spans="1:37" ht="18.75" customHeight="1">
      <c r="A21" s="150" t="s">
        <v>58</v>
      </c>
      <c r="B21" s="166" t="s">
        <v>59</v>
      </c>
      <c r="C21" s="158" t="s">
        <v>60</v>
      </c>
      <c r="D21" s="158" t="s">
        <v>64</v>
      </c>
      <c r="E21" s="199">
        <v>4</v>
      </c>
      <c r="F21" s="143" t="s">
        <v>72</v>
      </c>
      <c r="G21" s="179">
        <v>3</v>
      </c>
      <c r="H21" s="172">
        <f t="shared" si="7"/>
        <v>8</v>
      </c>
      <c r="I21" s="143" t="s">
        <v>3</v>
      </c>
      <c r="J21" s="176">
        <f t="shared" si="0"/>
        <v>4.8</v>
      </c>
      <c r="K21" s="34" t="s">
        <v>3</v>
      </c>
      <c r="L21" s="89">
        <f t="shared" si="1"/>
        <v>6.4</v>
      </c>
      <c r="M21" s="35" t="s">
        <v>3</v>
      </c>
      <c r="N21" s="115">
        <v>-9</v>
      </c>
      <c r="O21" s="97" t="s">
        <v>20</v>
      </c>
      <c r="P21" s="33">
        <f>J21+(J21/100*N21)</f>
        <v>4.367999999999999</v>
      </c>
      <c r="Q21" s="34" t="s">
        <v>3</v>
      </c>
      <c r="R21" s="89">
        <f>L21+(L21/100*N21)</f>
        <v>5.824</v>
      </c>
      <c r="S21" s="101" t="s">
        <v>3</v>
      </c>
      <c r="T21" s="65" t="str">
        <f>IF(R21=0,0,"1:")</f>
        <v>1:</v>
      </c>
      <c r="U21" s="30">
        <f t="shared" si="6"/>
        <v>1.3333333333333335</v>
      </c>
      <c r="V21" s="31">
        <f>2*P21</f>
        <v>8.735999999999999</v>
      </c>
      <c r="W21" s="32" t="s">
        <v>3</v>
      </c>
      <c r="X21" s="11">
        <f>(P21/AA9)*((X12-(((AA9/1000)*X12)/(X12-(AA9/1000))))-(AA9/1000))</f>
        <v>0.4280198787878787</v>
      </c>
      <c r="Y21" s="12">
        <f>(R21/AA9)*((X12-(((AA9/1000)*X12)/(X12-(AA9/1000))))-(AA9/1000))</f>
        <v>0.5706931717171717</v>
      </c>
      <c r="Z21" s="13">
        <f>(P21/AA9)*((Z12-(((AA9/1000)*Z12)/(Z12-(AA9/1000))))-(AA9/1000))</f>
        <v>0.9194433475177304</v>
      </c>
      <c r="AA21" s="12">
        <f>(R21/AA9)*((Z12-(((AA9/1000)*Z12)/(Z12-(AA9/1000))))-(AA9/1000))</f>
        <v>1.225924463356974</v>
      </c>
      <c r="AB21" s="13">
        <f>(P21/AA9)*((AB12-(((AA9/1000)*AB12)/(AB12-(AA9/1000))))-(AA9/1000))</f>
        <v>1.6292523208556149</v>
      </c>
      <c r="AC21" s="12">
        <f>(R21/AA9)*((AB12-(((AA9/1000)*AB12)/(AB12-(AA9/1000))))-(AA9/1000))</f>
        <v>2.172336427807487</v>
      </c>
      <c r="AD21" s="13">
        <f>(P21/AA9)*((AD12-(((AA9/1000)*AD12)/(AD12-(AA9/1000))))-(AA9/1000))</f>
        <v>2.7212569999999996</v>
      </c>
      <c r="AE21" s="12">
        <f>(R21/AA9)*((AD12-(((AA9/1000)*AD12)/(AD12-(AA9/1000))))-(AA9/1000))</f>
        <v>3.6283426666666667</v>
      </c>
      <c r="AF21" s="13">
        <f>(P21/AA9)*((AF12-(((AA9/1000)*AF12)/(AF12-(AA9/1000))))-(AA9/1000))</f>
        <v>5459.991263996504</v>
      </c>
      <c r="AG21" s="12">
        <f>(R21/AA9)*((AF12-(((AA9/1000)*AF12)/(AF12-(AA9/1000))))-(AA9/1000))</f>
        <v>7279.98835199534</v>
      </c>
      <c r="AH21" s="55">
        <f>(2*ATAN(P21/(2*AA9)))*180/PI()</f>
        <v>30.53932401832432</v>
      </c>
      <c r="AI21" s="37" t="s">
        <v>14</v>
      </c>
      <c r="AJ21" s="56">
        <f>(2*ATAN(R21/(2*AA9)))*180/PI()</f>
        <v>40.00301187330769</v>
      </c>
      <c r="AK21" s="39" t="s">
        <v>14</v>
      </c>
    </row>
    <row r="22" spans="1:37" ht="18.75" customHeight="1">
      <c r="A22" s="154" t="s">
        <v>58</v>
      </c>
      <c r="B22" s="170" t="s">
        <v>59</v>
      </c>
      <c r="C22" s="162" t="s">
        <v>60</v>
      </c>
      <c r="D22" s="162" t="s">
        <v>64</v>
      </c>
      <c r="E22" s="200">
        <v>16</v>
      </c>
      <c r="F22" s="146" t="s">
        <v>72</v>
      </c>
      <c r="G22" s="183">
        <v>9</v>
      </c>
      <c r="H22" s="173">
        <f t="shared" si="7"/>
        <v>8</v>
      </c>
      <c r="I22" s="146" t="s">
        <v>3</v>
      </c>
      <c r="J22" s="177">
        <f t="shared" si="0"/>
        <v>3.9220899170604717</v>
      </c>
      <c r="K22" s="20" t="s">
        <v>3</v>
      </c>
      <c r="L22" s="88">
        <f t="shared" si="1"/>
        <v>6.972604296996394</v>
      </c>
      <c r="M22" s="21" t="s">
        <v>3</v>
      </c>
      <c r="N22" s="115">
        <v>-9</v>
      </c>
      <c r="O22" s="98" t="s">
        <v>20</v>
      </c>
      <c r="P22" s="19">
        <f>J22+(J22/100*N22)</f>
        <v>3.5691018245250294</v>
      </c>
      <c r="Q22" s="20" t="s">
        <v>3</v>
      </c>
      <c r="R22" s="88">
        <f>L22+(L22/100*N22)</f>
        <v>6.3450699102667185</v>
      </c>
      <c r="S22" s="102" t="s">
        <v>3</v>
      </c>
      <c r="T22" s="66" t="str">
        <f>IF(R22=0,0,"1:")</f>
        <v>1:</v>
      </c>
      <c r="U22" s="16">
        <f t="shared" si="6"/>
        <v>1.7777777777777777</v>
      </c>
      <c r="V22" s="40">
        <f>2*P22</f>
        <v>7.138203649050059</v>
      </c>
      <c r="W22" s="18" t="s">
        <v>3</v>
      </c>
      <c r="X22" s="22">
        <f>(P22/AA9)*((X12-(((AA9/1000)*X12)/(X12-(AA9/1000))))-(AA9/1000))</f>
        <v>0.3497359272698718</v>
      </c>
      <c r="Y22" s="25">
        <f>(R22/AA9)*((X12-(((AA9/1000)*X12)/(X12-(AA9/1000))))-(AA9/1000))</f>
        <v>0.6217527595908832</v>
      </c>
      <c r="Z22" s="24">
        <f>(P22/AA9)*((Z12-(((AA9/1000)*Z12)/(Z12-(AA9/1000))))-(AA9/1000))</f>
        <v>0.7512790588765872</v>
      </c>
      <c r="AA22" s="25">
        <f>(R22/AA9)*((Z12-(((AA9/1000)*Z12)/(Z12-(AA9/1000))))-(AA9/1000))</f>
        <v>1.3356072157805994</v>
      </c>
      <c r="AB22" s="24">
        <f>(P22/AA9)*((AB12-(((AA9/1000)*AB12)/(AB12-(AA9/1000))))-(AA9/1000))</f>
        <v>1.3312654374948294</v>
      </c>
      <c r="AC22" s="25">
        <f>(R22/AA9)*((AB12-(((AA9/1000)*AB12)/(AB12-(AA9/1000))))-(AA9/1000))</f>
        <v>2.3666941111019186</v>
      </c>
      <c r="AD22" s="24">
        <f>(P22/AA9)*((AD12-(((AA9/1000)*AD12)/(AD12-(AA9/1000))))-(AA9/1000))</f>
        <v>2.223544716964631</v>
      </c>
      <c r="AE22" s="25">
        <f>(R22/AA9)*((AD12-(((AA9/1000)*AD12)/(AD12-(AA9/1000))))-(AA9/1000))</f>
        <v>3.9529683857148994</v>
      </c>
      <c r="AF22" s="24">
        <f>(P22/AA9)*((AF12-(((AA9/1000)*AF12)/(AF12-(AA9/1000))))-(AA9/1000))</f>
        <v>4461.370142449782</v>
      </c>
      <c r="AG22" s="25">
        <f>(R22/AA9)*((AF12-(((AA9/1000)*AF12)/(AF12-(AA9/1000))))-(AA9/1000))</f>
        <v>7931.324697688501</v>
      </c>
      <c r="AH22" s="26">
        <f>(2*ATAN(P22/(2*AA9)))*180/PI()</f>
        <v>25.150051277366508</v>
      </c>
      <c r="AI22" s="27" t="s">
        <v>14</v>
      </c>
      <c r="AJ22" s="28">
        <f>(2*ATAN(R22/(2*AA9)))*180/PI()</f>
        <v>43.263273352730785</v>
      </c>
      <c r="AK22" s="29" t="s">
        <v>14</v>
      </c>
    </row>
    <row r="23" spans="1:37" ht="7.5" customHeight="1">
      <c r="A23" s="155"/>
      <c r="B23" s="171"/>
      <c r="C23" s="163"/>
      <c r="D23" s="163"/>
      <c r="E23" s="201"/>
      <c r="F23" s="147"/>
      <c r="G23" s="184"/>
      <c r="H23" s="86"/>
      <c r="I23" s="147"/>
      <c r="J23" s="178">
        <f t="shared" si="0"/>
        <v>0</v>
      </c>
      <c r="K23" s="58"/>
      <c r="L23" s="87">
        <f t="shared" si="1"/>
        <v>0</v>
      </c>
      <c r="M23" s="48"/>
      <c r="N23" s="189"/>
      <c r="O23" s="96"/>
      <c r="P23" s="57"/>
      <c r="Q23" s="58"/>
      <c r="R23" s="87"/>
      <c r="S23" s="50"/>
      <c r="T23" s="136"/>
      <c r="U23" s="43">
        <f t="shared" si="6"/>
        <v>0</v>
      </c>
      <c r="V23" s="61"/>
      <c r="W23" s="45"/>
      <c r="X23" s="137"/>
      <c r="Y23" s="138"/>
      <c r="Z23" s="139"/>
      <c r="AA23" s="138"/>
      <c r="AB23" s="139"/>
      <c r="AC23" s="138"/>
      <c r="AD23" s="139"/>
      <c r="AE23" s="138"/>
      <c r="AF23" s="139"/>
      <c r="AG23" s="138"/>
      <c r="AH23" s="187"/>
      <c r="AI23" s="52"/>
      <c r="AJ23" s="188"/>
      <c r="AK23" s="53"/>
    </row>
    <row r="24" spans="1:37" ht="18.75" customHeight="1">
      <c r="A24" s="150" t="s">
        <v>60</v>
      </c>
      <c r="B24" s="166" t="s">
        <v>59</v>
      </c>
      <c r="C24" s="158" t="s">
        <v>63</v>
      </c>
      <c r="D24" s="158" t="s">
        <v>64</v>
      </c>
      <c r="E24" s="199">
        <v>4</v>
      </c>
      <c r="F24" s="143" t="s">
        <v>72</v>
      </c>
      <c r="G24" s="179">
        <v>3</v>
      </c>
      <c r="H24" s="172">
        <f t="shared" si="7"/>
        <v>11</v>
      </c>
      <c r="I24" s="143" t="s">
        <v>3</v>
      </c>
      <c r="J24" s="176">
        <f t="shared" si="0"/>
        <v>6.6000000000000005</v>
      </c>
      <c r="K24" s="34" t="s">
        <v>3</v>
      </c>
      <c r="L24" s="89">
        <f t="shared" si="1"/>
        <v>8.8</v>
      </c>
      <c r="M24" s="35" t="s">
        <v>3</v>
      </c>
      <c r="N24" s="115">
        <v>-9</v>
      </c>
      <c r="O24" s="97" t="s">
        <v>20</v>
      </c>
      <c r="P24" s="33">
        <f>J24+(J24/100*N24)</f>
        <v>6.006</v>
      </c>
      <c r="Q24" s="34" t="s">
        <v>3</v>
      </c>
      <c r="R24" s="89">
        <f>L24+(L24/100*N24)</f>
        <v>8.008000000000001</v>
      </c>
      <c r="S24" s="101" t="s">
        <v>3</v>
      </c>
      <c r="T24" s="65" t="str">
        <f>IF(R24=0,0,"1:")</f>
        <v>1:</v>
      </c>
      <c r="U24" s="30">
        <f t="shared" si="6"/>
        <v>1.3333333333333335</v>
      </c>
      <c r="V24" s="31">
        <f>2*P24</f>
        <v>12.012</v>
      </c>
      <c r="W24" s="32" t="s">
        <v>3</v>
      </c>
      <c r="X24" s="11">
        <f>(P24/AA9)*((X12-(((AA9/1000)*X12)/(X12-(AA9/1000))))-(AA9/1000))</f>
        <v>0.5885273333333333</v>
      </c>
      <c r="Y24" s="12">
        <f>(R24/AA9)*((X12-(((AA9/1000)*X12)/(X12-(AA9/1000))))-(AA9/1000))</f>
        <v>0.7847031111111111</v>
      </c>
      <c r="Z24" s="13">
        <f>(P24/AA9)*((Z12-(((AA9/1000)*Z12)/(Z12-(AA9/1000))))-(AA9/1000))</f>
        <v>1.2642346028368796</v>
      </c>
      <c r="AA24" s="12">
        <f>(R24/AA9)*((Z12-(((AA9/1000)*Z12)/(Z12-(AA9/1000))))-(AA9/1000))</f>
        <v>1.6856461371158395</v>
      </c>
      <c r="AB24" s="13">
        <f>(P24/AA9)*((AB12-(((AA9/1000)*AB12)/(AB12-(AA9/1000))))-(AA9/1000))</f>
        <v>2.240221941176471</v>
      </c>
      <c r="AC24" s="12">
        <f>(R24/AA9)*((AB12-(((AA9/1000)*AB12)/(AB12-(AA9/1000))))-(AA9/1000))</f>
        <v>2.986962588235295</v>
      </c>
      <c r="AD24" s="13">
        <f>(P24/AA9)*((AD12-(((AA9/1000)*AD12)/(AD12-(AA9/1000))))-(AA9/1000))</f>
        <v>3.741728375</v>
      </c>
      <c r="AE24" s="12">
        <f>(R24/AA9)*((AD12-(((AA9/1000)*AD12)/(AD12-(AA9/1000))))-(AA9/1000))</f>
        <v>4.988971166666667</v>
      </c>
      <c r="AF24" s="13">
        <f>(P24/AA9)*((AF12-(((AA9/1000)*AF12)/(AF12-(AA9/1000))))-(AA9/1000))</f>
        <v>7507.487987995195</v>
      </c>
      <c r="AG24" s="12">
        <f>(R24/AA9)*((AF12-(((AA9/1000)*AF12)/(AF12-(AA9/1000))))-(AA9/1000))</f>
        <v>10009.983983993594</v>
      </c>
      <c r="AH24" s="36">
        <f>(2*ATAN(P24/(2*AA9)))*180/PI()</f>
        <v>41.14975973086474</v>
      </c>
      <c r="AI24" s="37" t="s">
        <v>14</v>
      </c>
      <c r="AJ24" s="38">
        <f>(2*ATAN(R24/(2*AA9)))*180/PI()</f>
        <v>53.17592980983167</v>
      </c>
      <c r="AK24" s="39" t="s">
        <v>14</v>
      </c>
    </row>
    <row r="25" spans="1:37" ht="18.75" customHeight="1">
      <c r="A25" s="154" t="s">
        <v>60</v>
      </c>
      <c r="B25" s="170" t="s">
        <v>59</v>
      </c>
      <c r="C25" s="162" t="s">
        <v>63</v>
      </c>
      <c r="D25" s="162" t="s">
        <v>64</v>
      </c>
      <c r="E25" s="200">
        <v>16</v>
      </c>
      <c r="F25" s="146" t="s">
        <v>72</v>
      </c>
      <c r="G25" s="183">
        <v>9</v>
      </c>
      <c r="H25" s="173">
        <f t="shared" si="7"/>
        <v>11</v>
      </c>
      <c r="I25" s="146" t="s">
        <v>3</v>
      </c>
      <c r="J25" s="177">
        <f aca="true" t="shared" si="8" ref="J25:J30">IF(H25=0,0,SQRT((H25*H25)/(1+((E25/G25)*(E25/G25)))))</f>
        <v>5.392873635958149</v>
      </c>
      <c r="K25" s="20" t="s">
        <v>3</v>
      </c>
      <c r="L25" s="88">
        <f aca="true" t="shared" si="9" ref="L25:L30">IF(H25=0,0,SQRT((H25*H25)/(1+1/((E25/G25)*(E25/G25)))))</f>
        <v>9.587330908370042</v>
      </c>
      <c r="M25" s="21" t="s">
        <v>3</v>
      </c>
      <c r="N25" s="115">
        <v>-9</v>
      </c>
      <c r="O25" s="98" t="s">
        <v>20</v>
      </c>
      <c r="P25" s="19">
        <f>J25+(J25/100*N25)</f>
        <v>4.907515008721916</v>
      </c>
      <c r="Q25" s="20" t="s">
        <v>3</v>
      </c>
      <c r="R25" s="88">
        <f>L25+(L25/100*N25)</f>
        <v>8.724471126616738</v>
      </c>
      <c r="S25" s="102" t="s">
        <v>3</v>
      </c>
      <c r="T25" s="66" t="str">
        <f>IF(R25=0,0,"1:")</f>
        <v>1:</v>
      </c>
      <c r="U25" s="16">
        <f t="shared" si="6"/>
        <v>1.7777777777777775</v>
      </c>
      <c r="V25" s="40">
        <f>2*P25</f>
        <v>9.815030017443831</v>
      </c>
      <c r="W25" s="18" t="s">
        <v>3</v>
      </c>
      <c r="X25" s="22">
        <f>(P25/AA9)*((X12-(((AA9/1000)*X12)/(X12-(AA9/1000))))-(AA9/1000))</f>
        <v>0.48088689999607376</v>
      </c>
      <c r="Y25" s="25">
        <f>(R25/AA9)*((X12-(((AA9/1000)*X12)/(X12-(AA9/1000))))-(AA9/1000))</f>
        <v>0.8549100444374643</v>
      </c>
      <c r="Z25" s="24">
        <f>(P25/AA9)*((Z12-(((AA9/1000)*Z12)/(Z12-(AA9/1000))))-(AA9/1000))</f>
        <v>1.0330087059553075</v>
      </c>
      <c r="AA25" s="25">
        <f>(R25/AA9)*((Z12-(((AA9/1000)*Z12)/(Z12-(AA9/1000))))-(AA9/1000))</f>
        <v>1.836459921698324</v>
      </c>
      <c r="AB25" s="24">
        <f>(P25/AA9)*((AB12-(((AA9/1000)*AB12)/(AB12-(AA9/1000))))-(AA9/1000))</f>
        <v>1.8304899765553904</v>
      </c>
      <c r="AC25" s="25">
        <f>(R25/AA9)*((AB12-(((AA9/1000)*AB12)/(AB12-(AA9/1000))))-(AA9/1000))</f>
        <v>3.2542044027651382</v>
      </c>
      <c r="AD25" s="24">
        <f>(P25/AA9)*((AD12-(((AA9/1000)*AD12)/(AD12-(AA9/1000))))-(AA9/1000))</f>
        <v>3.0573739858263678</v>
      </c>
      <c r="AE25" s="25">
        <f>(R25/AA9)*((AD12-(((AA9/1000)*AD12)/(AD12-(AA9/1000))))-(AA9/1000))</f>
        <v>5.4353315303579866</v>
      </c>
      <c r="AF25" s="24">
        <f>(P25/AA9)*((AF12-(((AA9/1000)*AF12)/(AF12-(AA9/1000))))-(AA9/1000))</f>
        <v>6134.383945868451</v>
      </c>
      <c r="AG25" s="25">
        <f>(R25/AA9)*((AF12-(((AA9/1000)*AF12)/(AF12-(AA9/1000))))-(AA9/1000))</f>
        <v>10905.571459321689</v>
      </c>
      <c r="AH25" s="26">
        <f>(2*ATAN(P25/(2*AA9)))*180/PI()</f>
        <v>34.103615385989215</v>
      </c>
      <c r="AI25" s="27" t="s">
        <v>14</v>
      </c>
      <c r="AJ25" s="41">
        <f>(2*ATAN(R25/(2*AA9)))*180/PI()</f>
        <v>57.20545409562742</v>
      </c>
      <c r="AK25" s="29" t="s">
        <v>14</v>
      </c>
    </row>
    <row r="26" spans="1:37" ht="7.5" customHeight="1">
      <c r="A26" s="155"/>
      <c r="B26" s="171"/>
      <c r="C26" s="163"/>
      <c r="D26" s="163"/>
      <c r="E26" s="201"/>
      <c r="F26" s="147"/>
      <c r="G26" s="184"/>
      <c r="H26" s="86"/>
      <c r="I26" s="148"/>
      <c r="J26" s="178">
        <f t="shared" si="8"/>
        <v>0</v>
      </c>
      <c r="K26" s="58"/>
      <c r="L26" s="87">
        <f t="shared" si="9"/>
        <v>0</v>
      </c>
      <c r="M26" s="48"/>
      <c r="N26" s="121"/>
      <c r="O26" s="96"/>
      <c r="P26" s="57"/>
      <c r="Q26" s="58"/>
      <c r="R26" s="86"/>
      <c r="S26" s="48"/>
      <c r="T26" s="42"/>
      <c r="U26" s="43">
        <f t="shared" si="6"/>
        <v>0</v>
      </c>
      <c r="V26" s="61"/>
      <c r="W26" s="45"/>
      <c r="X26" s="49"/>
      <c r="Y26" s="50"/>
      <c r="Z26" s="51"/>
      <c r="AA26" s="50"/>
      <c r="AB26" s="51"/>
      <c r="AC26" s="50"/>
      <c r="AD26" s="51"/>
      <c r="AE26" s="50"/>
      <c r="AF26" s="51"/>
      <c r="AG26" s="50"/>
      <c r="AH26" s="59"/>
      <c r="AI26" s="52"/>
      <c r="AJ26" s="59"/>
      <c r="AK26" s="53"/>
    </row>
    <row r="27" spans="1:37" ht="18.75" customHeight="1">
      <c r="A27" s="156"/>
      <c r="B27" s="166" t="s">
        <v>59</v>
      </c>
      <c r="C27" s="164"/>
      <c r="D27" s="158" t="s">
        <v>64</v>
      </c>
      <c r="E27" s="202"/>
      <c r="F27" s="143" t="s">
        <v>72</v>
      </c>
      <c r="G27" s="185"/>
      <c r="H27" s="172">
        <f t="shared" si="7"/>
        <v>0</v>
      </c>
      <c r="I27" s="143" t="s">
        <v>3</v>
      </c>
      <c r="J27" s="176">
        <f t="shared" si="8"/>
        <v>0</v>
      </c>
      <c r="K27" s="34" t="s">
        <v>3</v>
      </c>
      <c r="L27" s="89">
        <f t="shared" si="9"/>
        <v>0</v>
      </c>
      <c r="M27" s="35" t="s">
        <v>3</v>
      </c>
      <c r="N27" s="115"/>
      <c r="O27" s="97" t="s">
        <v>20</v>
      </c>
      <c r="P27" s="33">
        <f aca="true" t="shared" si="10" ref="P27:P34">J27+(J27/100*N27)</f>
        <v>0</v>
      </c>
      <c r="Q27" s="34" t="s">
        <v>3</v>
      </c>
      <c r="R27" s="89">
        <f aca="true" t="shared" si="11" ref="R27:R34">L27+(L27/100*N27)</f>
        <v>0</v>
      </c>
      <c r="S27" s="101" t="s">
        <v>3</v>
      </c>
      <c r="T27" s="65">
        <f aca="true" t="shared" si="12" ref="T27:T34">IF(R27=0,0,"1:")</f>
        <v>0</v>
      </c>
      <c r="U27" s="30">
        <f t="shared" si="6"/>
        <v>0</v>
      </c>
      <c r="V27" s="31">
        <f aca="true" t="shared" si="13" ref="V27:V34">2*P27</f>
        <v>0</v>
      </c>
      <c r="W27" s="32" t="s">
        <v>3</v>
      </c>
      <c r="X27" s="11">
        <f>(P27/AA9)*((X12-(((AA9/1000)*X12)/(X12-(AA9/1000))))-(AA9/1000))</f>
        <v>0</v>
      </c>
      <c r="Y27" s="12">
        <f>(R27/AA9)*((X12-(((AA9/1000)*X12)/(X12-(AA9/1000))))-(AA9/1000))</f>
        <v>0</v>
      </c>
      <c r="Z27" s="13">
        <f>(P27/AA9)*((Z12-(((AA9/1000)*Z12)/(Z12-(AA9/1000))))-(AA9/1000))</f>
        <v>0</v>
      </c>
      <c r="AA27" s="12">
        <f>(R27/AA9)*((Z12-(((AA9/1000)*Z12)/(Z12-(AA9/1000))))-(AA9/1000))</f>
        <v>0</v>
      </c>
      <c r="AB27" s="13">
        <f>(P27/AA9)*((AB12-(((AA9/1000)*AB12)/(AB12-(AA9/1000))))-(AA9/1000))</f>
        <v>0</v>
      </c>
      <c r="AC27" s="12">
        <f>(R27/AA9)*((AB12-(((AA9/1000)*AB12)/(AB12-(AA9/1000))))-(AA9/1000))</f>
        <v>0</v>
      </c>
      <c r="AD27" s="13">
        <f>(P27/AA9)*((AD12-(((AA9/1000)*AD12)/(AD12-(AA9/1000))))-(AA9/1000))</f>
        <v>0</v>
      </c>
      <c r="AE27" s="12">
        <f>(R27/AA9)*((AD12-(((AA9/1000)*AD12)/(AD12-(AA9/1000))))-(AA9/1000))</f>
        <v>0</v>
      </c>
      <c r="AF27" s="13">
        <f>(P27/AA9)*((AF12-(((AA9/1000)*AF12)/(AF12-(AA9/1000))))-(AA9/1000))</f>
        <v>0</v>
      </c>
      <c r="AG27" s="12">
        <f>(R27/AA9)*((AF12-(((AA9/1000)*AF12)/(AF12-(AA9/1000))))-(AA9/1000))</f>
        <v>0</v>
      </c>
      <c r="AH27" s="55">
        <f>(2*ATAN(P27/(2*AA9)))*180/PI()</f>
        <v>0</v>
      </c>
      <c r="AI27" s="37" t="s">
        <v>14</v>
      </c>
      <c r="AJ27" s="56">
        <f>(2*ATAN(R27/(2*AA9)))*180/PI()</f>
        <v>0</v>
      </c>
      <c r="AK27" s="39" t="s">
        <v>14</v>
      </c>
    </row>
    <row r="28" spans="1:37" ht="18.75" customHeight="1">
      <c r="A28" s="156"/>
      <c r="B28" s="170" t="s">
        <v>59</v>
      </c>
      <c r="C28" s="164"/>
      <c r="D28" s="162" t="s">
        <v>64</v>
      </c>
      <c r="E28" s="202"/>
      <c r="F28" s="146" t="s">
        <v>72</v>
      </c>
      <c r="G28" s="185"/>
      <c r="H28" s="173">
        <f t="shared" si="7"/>
        <v>0</v>
      </c>
      <c r="I28" s="146" t="s">
        <v>3</v>
      </c>
      <c r="J28" s="177">
        <f t="shared" si="8"/>
        <v>0</v>
      </c>
      <c r="K28" s="20" t="s">
        <v>3</v>
      </c>
      <c r="L28" s="88">
        <f t="shared" si="9"/>
        <v>0</v>
      </c>
      <c r="M28" s="21" t="s">
        <v>3</v>
      </c>
      <c r="N28" s="115"/>
      <c r="O28" s="98" t="s">
        <v>20</v>
      </c>
      <c r="P28" s="19">
        <f t="shared" si="10"/>
        <v>0</v>
      </c>
      <c r="Q28" s="20" t="s">
        <v>3</v>
      </c>
      <c r="R28" s="88">
        <f t="shared" si="11"/>
        <v>0</v>
      </c>
      <c r="S28" s="102" t="s">
        <v>3</v>
      </c>
      <c r="T28" s="66">
        <f t="shared" si="12"/>
        <v>0</v>
      </c>
      <c r="U28" s="16">
        <f t="shared" si="6"/>
        <v>0</v>
      </c>
      <c r="V28" s="40">
        <f t="shared" si="13"/>
        <v>0</v>
      </c>
      <c r="W28" s="18" t="s">
        <v>3</v>
      </c>
      <c r="X28" s="22">
        <f>(P28/AA9)*((X12-(((AA9/1000)*X12)/(X12-(AA9/1000))))-(AA9/1000))</f>
        <v>0</v>
      </c>
      <c r="Y28" s="25">
        <f>(R28/AA9)*((X12-(((AA9/1000)*X12)/(X12-(AA9/1000))))-(AA9/1000))</f>
        <v>0</v>
      </c>
      <c r="Z28" s="24">
        <f>(P28/AA9)*((Z12-(((AA9/1000)*Z12)/(Z12-(AA9/1000))))-(AA9/1000))</f>
        <v>0</v>
      </c>
      <c r="AA28" s="25">
        <f>(R28/AA9)*((Z12-(((AA9/1000)*Z12)/(Z12-(AA9/1000))))-(AA9/1000))</f>
        <v>0</v>
      </c>
      <c r="AB28" s="24">
        <f>(P28/AA9)*((AB12-(((AA9/1000)*AB12)/(AB12-(AA9/1000))))-(AA9/1000))</f>
        <v>0</v>
      </c>
      <c r="AC28" s="25">
        <f>(R28/AA9)*((AB12-(((AA9/1000)*AB12)/(AB12-(AA9/1000))))-(AA9/1000))</f>
        <v>0</v>
      </c>
      <c r="AD28" s="24">
        <f>(P28/AA9)*((AD12-(((AA9/1000)*AD12)/(AD12-(AA9/1000))))-(AA9/1000))</f>
        <v>0</v>
      </c>
      <c r="AE28" s="25">
        <f>(R28/AA9)*((AD12-(((AA9/1000)*AD12)/(AD12-(AA9/1000))))-(AA9/1000))</f>
        <v>0</v>
      </c>
      <c r="AF28" s="24">
        <f>(P28/AA9)*((AF12-(((AA9/1000)*AF12)/(AF12-(AA9/1000))))-(AA9/1000))</f>
        <v>0</v>
      </c>
      <c r="AG28" s="25">
        <f>(R28/AA9)*((AF12-(((AA9/1000)*AF12)/(AF12-(AA9/1000))))-(AA9/1000))</f>
        <v>0</v>
      </c>
      <c r="AH28" s="26">
        <f>(2*ATAN(P28/(2*AA9)))*180/PI()</f>
        <v>0</v>
      </c>
      <c r="AI28" s="27" t="s">
        <v>14</v>
      </c>
      <c r="AJ28" s="28">
        <f>(2*ATAN(R28/(2*AA9)))*180/PI()</f>
        <v>0</v>
      </c>
      <c r="AK28" s="29" t="s">
        <v>14</v>
      </c>
    </row>
    <row r="29" spans="1:37" ht="18.75" customHeight="1">
      <c r="A29" s="156"/>
      <c r="B29" s="166" t="s">
        <v>59</v>
      </c>
      <c r="C29" s="164"/>
      <c r="D29" s="158" t="s">
        <v>64</v>
      </c>
      <c r="E29" s="202"/>
      <c r="F29" s="143" t="s">
        <v>72</v>
      </c>
      <c r="G29" s="185"/>
      <c r="H29" s="172">
        <f t="shared" si="7"/>
        <v>0</v>
      </c>
      <c r="I29" s="143" t="s">
        <v>3</v>
      </c>
      <c r="J29" s="176">
        <f t="shared" si="8"/>
        <v>0</v>
      </c>
      <c r="K29" s="34" t="s">
        <v>3</v>
      </c>
      <c r="L29" s="89">
        <f t="shared" si="9"/>
        <v>0</v>
      </c>
      <c r="M29" s="35" t="s">
        <v>3</v>
      </c>
      <c r="N29" s="115"/>
      <c r="O29" s="97" t="s">
        <v>20</v>
      </c>
      <c r="P29" s="33">
        <f t="shared" si="10"/>
        <v>0</v>
      </c>
      <c r="Q29" s="34" t="s">
        <v>3</v>
      </c>
      <c r="R29" s="89">
        <f t="shared" si="11"/>
        <v>0</v>
      </c>
      <c r="S29" s="101" t="s">
        <v>3</v>
      </c>
      <c r="T29" s="65">
        <f t="shared" si="12"/>
        <v>0</v>
      </c>
      <c r="U29" s="30">
        <f t="shared" si="6"/>
        <v>0</v>
      </c>
      <c r="V29" s="31">
        <f t="shared" si="13"/>
        <v>0</v>
      </c>
      <c r="W29" s="32" t="s">
        <v>3</v>
      </c>
      <c r="X29" s="11">
        <f>(P29/AA9)*((X12-(((AA9/1000)*X12)/(X12-(AA9/1000))))-(AA9/1000))</f>
        <v>0</v>
      </c>
      <c r="Y29" s="12">
        <f>(R29/AA9)*((X12-(((AA9/1000)*X12)/(X12-(AA9/1000))))-(AA9/1000))</f>
        <v>0</v>
      </c>
      <c r="Z29" s="13">
        <f>(P29/AA9)*((Z12-(((AA9/1000)*Z12)/(Z12-(AA9/1000))))-(AA9/1000))</f>
        <v>0</v>
      </c>
      <c r="AA29" s="12">
        <f>(R29/AA9)*((Z12-(((AA9/1000)*Z12)/(Z12-(AA9/1000))))-(AA9/1000))</f>
        <v>0</v>
      </c>
      <c r="AB29" s="13">
        <f>(P29/AA9)*((AB12-(((AA9/1000)*AB12)/(AB12-(AA9/1000))))-(AA9/1000))</f>
        <v>0</v>
      </c>
      <c r="AC29" s="12">
        <f>(R29/AA9)*((AB12-(((AA9/1000)*AB12)/(AB12-(AA9/1000))))-(AA9/1000))</f>
        <v>0</v>
      </c>
      <c r="AD29" s="13">
        <f>(P29/AA9)*((AD12-(((AA9/1000)*AD12)/(AD12-(AA9/1000))))-(AA9/1000))</f>
        <v>0</v>
      </c>
      <c r="AE29" s="12">
        <f>(R29/AA9)*((AD12-(((AA9/1000)*AD12)/(AD12-(AA9/1000))))-(AA9/1000))</f>
        <v>0</v>
      </c>
      <c r="AF29" s="13">
        <f>(P29/AA9)*((AF12-(((AA9/1000)*AF12)/(AF12-(AA9/1000))))-(AA9/1000))</f>
        <v>0</v>
      </c>
      <c r="AG29" s="12">
        <f>(R29/AA9)*((AF12-(((AA9/1000)*AF12)/(AF12-(AA9/1000))))-(AA9/1000))</f>
        <v>0</v>
      </c>
      <c r="AH29" s="36">
        <f>(2*ATAN(P29/(2*AA9)))*180/PI()</f>
        <v>0</v>
      </c>
      <c r="AI29" s="37" t="s">
        <v>14</v>
      </c>
      <c r="AJ29" s="38">
        <f>(2*ATAN(R29/(2*AA9)))*180/PI()</f>
        <v>0</v>
      </c>
      <c r="AK29" s="39" t="s">
        <v>14</v>
      </c>
    </row>
    <row r="30" spans="1:37" ht="18.75" customHeight="1">
      <c r="A30" s="156">
        <v>0</v>
      </c>
      <c r="B30" s="170" t="s">
        <v>59</v>
      </c>
      <c r="C30" s="164">
        <v>0</v>
      </c>
      <c r="D30" s="162" t="s">
        <v>64</v>
      </c>
      <c r="E30" s="202"/>
      <c r="F30" s="146" t="s">
        <v>72</v>
      </c>
      <c r="G30" s="185"/>
      <c r="H30" s="173">
        <f t="shared" si="7"/>
        <v>0</v>
      </c>
      <c r="I30" s="146" t="s">
        <v>3</v>
      </c>
      <c r="J30" s="177">
        <f t="shared" si="8"/>
        <v>0</v>
      </c>
      <c r="K30" s="20" t="s">
        <v>3</v>
      </c>
      <c r="L30" s="88">
        <f t="shared" si="9"/>
        <v>0</v>
      </c>
      <c r="M30" s="21" t="s">
        <v>3</v>
      </c>
      <c r="N30" s="115"/>
      <c r="O30" s="98" t="s">
        <v>20</v>
      </c>
      <c r="P30" s="19">
        <f t="shared" si="10"/>
        <v>0</v>
      </c>
      <c r="Q30" s="20" t="s">
        <v>3</v>
      </c>
      <c r="R30" s="88">
        <f t="shared" si="11"/>
        <v>0</v>
      </c>
      <c r="S30" s="102" t="s">
        <v>3</v>
      </c>
      <c r="T30" s="66">
        <f t="shared" si="12"/>
        <v>0</v>
      </c>
      <c r="U30" s="16">
        <f t="shared" si="6"/>
        <v>0</v>
      </c>
      <c r="V30" s="40">
        <f t="shared" si="13"/>
        <v>0</v>
      </c>
      <c r="W30" s="18" t="s">
        <v>3</v>
      </c>
      <c r="X30" s="22">
        <f>(P30/AA9)*((X12-(((AA9/1000)*X12)/(X12-(AA9/1000))))-(AA9/1000))</f>
        <v>0</v>
      </c>
      <c r="Y30" s="25">
        <f>(R30/AA9)*((X12-(((AA9/1000)*X12)/(X12-(AA9/1000))))-(AA9/1000))</f>
        <v>0</v>
      </c>
      <c r="Z30" s="24">
        <f>(P30/AA9)*((Z12-(((AA9/1000)*Z12)/(Z12-(AA9/1000))))-(AA9/1000))</f>
        <v>0</v>
      </c>
      <c r="AA30" s="25">
        <f>(R30/AA9)*((Z12-(((AA9/1000)*Z12)/(Z12-(AA9/1000))))-(AA9/1000))</f>
        <v>0</v>
      </c>
      <c r="AB30" s="24">
        <f>(P30/AA9)*((AB12-(((AA9/1000)*AB12)/(AB12-(AA9/1000))))-(AA9/1000))</f>
        <v>0</v>
      </c>
      <c r="AC30" s="25">
        <f>(R30/AA9)*((AB12-(((AA9/1000)*AB12)/(AB12-(AA9/1000))))-(AA9/1000))</f>
        <v>0</v>
      </c>
      <c r="AD30" s="24">
        <f>(P30/AA9)*((AD12-(((AA9/1000)*AD12)/(AD12-(AA9/1000))))-(AA9/1000))</f>
        <v>0</v>
      </c>
      <c r="AE30" s="25">
        <f>(R30/AA9)*((AD12-(((AA9/1000)*AD12)/(AD12-(AA9/1000))))-(AA9/1000))</f>
        <v>0</v>
      </c>
      <c r="AF30" s="24">
        <f>(P30/AA9)*((AF12-(((AA9/1000)*AF12)/(AF12-(AA9/1000))))-(AA9/1000))</f>
        <v>0</v>
      </c>
      <c r="AG30" s="25">
        <f>(R30/AA9)*((AF12-(((AA9/1000)*AF12)/(AF12-(AA9/1000))))-(AA9/1000))</f>
        <v>0</v>
      </c>
      <c r="AH30" s="26">
        <f>(2*ATAN(P30/(2*AA9)))*180/PI()</f>
        <v>0</v>
      </c>
      <c r="AI30" s="27" t="s">
        <v>14</v>
      </c>
      <c r="AJ30" s="41">
        <f>(2*ATAN(R30/(2*AA9)))*180/PI()</f>
        <v>0</v>
      </c>
      <c r="AK30" s="29" t="s">
        <v>14</v>
      </c>
    </row>
    <row r="31" spans="1:37" ht="18.75" customHeight="1">
      <c r="A31" s="156"/>
      <c r="B31" s="166" t="s">
        <v>59</v>
      </c>
      <c r="C31" s="164"/>
      <c r="D31" s="158" t="s">
        <v>64</v>
      </c>
      <c r="E31" s="202"/>
      <c r="F31" s="143" t="s">
        <v>72</v>
      </c>
      <c r="G31" s="185"/>
      <c r="H31" s="174"/>
      <c r="I31" s="143" t="s">
        <v>3</v>
      </c>
      <c r="J31" s="193">
        <v>0</v>
      </c>
      <c r="K31" s="34" t="s">
        <v>3</v>
      </c>
      <c r="L31" s="90">
        <v>0</v>
      </c>
      <c r="M31" s="35" t="s">
        <v>3</v>
      </c>
      <c r="N31" s="115">
        <v>0</v>
      </c>
      <c r="O31" s="97" t="s">
        <v>20</v>
      </c>
      <c r="P31" s="33">
        <f t="shared" si="10"/>
        <v>0</v>
      </c>
      <c r="Q31" s="34" t="s">
        <v>3</v>
      </c>
      <c r="R31" s="89">
        <f t="shared" si="11"/>
        <v>0</v>
      </c>
      <c r="S31" s="101" t="s">
        <v>3</v>
      </c>
      <c r="T31" s="65">
        <f t="shared" si="12"/>
        <v>0</v>
      </c>
      <c r="U31" s="30">
        <f t="shared" si="6"/>
        <v>0</v>
      </c>
      <c r="V31" s="31">
        <f t="shared" si="13"/>
        <v>0</v>
      </c>
      <c r="W31" s="32" t="s">
        <v>3</v>
      </c>
      <c r="X31" s="11">
        <f>(P31/AA9)*((X12-(((AA9/1000)*X12)/(X12-(AA9/1000))))-(AA9/1000))</f>
        <v>0</v>
      </c>
      <c r="Y31" s="12">
        <f>(R31/AA9)*((X12-(((AA9/1000)*X12)/(X12-(AA9/1000))))-(AA9/1000))</f>
        <v>0</v>
      </c>
      <c r="Z31" s="13">
        <f>(P31/AA9)*((Z12-(((AA9/1000)*Z12)/(Z12-(AA9/1000))))-(AA9/1000))</f>
        <v>0</v>
      </c>
      <c r="AA31" s="12">
        <f>(R31/AA9)*((Z12-(((AA9/1000)*Z12)/(Z12-(AA9/1000))))-(AA9/1000))</f>
        <v>0</v>
      </c>
      <c r="AB31" s="13">
        <f>(P31/AA9)*((AB12-(((AA9/1000)*AB12)/(AB12-(AA9/1000))))-(AA9/1000))</f>
        <v>0</v>
      </c>
      <c r="AC31" s="12">
        <f>(R31/AA9)*((AB12-(((AA9/1000)*AB12)/(AB12-(AA9/1000))))-(AA9/1000))</f>
        <v>0</v>
      </c>
      <c r="AD31" s="13">
        <f>(P31/AA9)*((AD12-(((AA9/1000)*AD12)/(AD12-(AA9/1000))))-(AA9/1000))</f>
        <v>0</v>
      </c>
      <c r="AE31" s="12">
        <f>(R31/AA9)*((AD12-(((AA9/1000)*AD12)/(AD12-(AA9/1000))))-(AA9/1000))</f>
        <v>0</v>
      </c>
      <c r="AF31" s="13">
        <f>(P31/AA9)*((AF12-(((AA9/1000)*AF12)/(AF12-(AA9/1000))))-(AA9/1000))</f>
        <v>0</v>
      </c>
      <c r="AG31" s="12">
        <f>(R31/AA9)*((AF12-(((AA9/1000)*AF12)/(AF12-(AA9/1000))))-(AA9/1000))</f>
        <v>0</v>
      </c>
      <c r="AH31" s="36">
        <f>(2*ATAN(P31/(2*AA9)))*180/PI()</f>
        <v>0</v>
      </c>
      <c r="AI31" s="37" t="s">
        <v>14</v>
      </c>
      <c r="AJ31" s="38">
        <f>(2*ATAN(R31/(2*AA9)))*180/PI()</f>
        <v>0</v>
      </c>
      <c r="AK31" s="39" t="s">
        <v>14</v>
      </c>
    </row>
    <row r="32" spans="1:37" ht="18.75" customHeight="1">
      <c r="A32" s="156"/>
      <c r="B32" s="170" t="s">
        <v>59</v>
      </c>
      <c r="C32" s="164"/>
      <c r="D32" s="162" t="s">
        <v>64</v>
      </c>
      <c r="E32" s="202"/>
      <c r="F32" s="146" t="s">
        <v>72</v>
      </c>
      <c r="G32" s="185"/>
      <c r="H32" s="174"/>
      <c r="I32" s="146" t="s">
        <v>3</v>
      </c>
      <c r="J32" s="193"/>
      <c r="K32" s="20" t="s">
        <v>3</v>
      </c>
      <c r="L32" s="90">
        <v>0</v>
      </c>
      <c r="M32" s="21" t="s">
        <v>3</v>
      </c>
      <c r="N32" s="115"/>
      <c r="O32" s="98" t="s">
        <v>20</v>
      </c>
      <c r="P32" s="19">
        <f t="shared" si="10"/>
        <v>0</v>
      </c>
      <c r="Q32" s="20" t="s">
        <v>3</v>
      </c>
      <c r="R32" s="88">
        <f t="shared" si="11"/>
        <v>0</v>
      </c>
      <c r="S32" s="102" t="s">
        <v>3</v>
      </c>
      <c r="T32" s="66">
        <f t="shared" si="12"/>
        <v>0</v>
      </c>
      <c r="U32" s="16">
        <f t="shared" si="6"/>
        <v>0</v>
      </c>
      <c r="V32" s="40">
        <f t="shared" si="13"/>
        <v>0</v>
      </c>
      <c r="W32" s="18" t="s">
        <v>3</v>
      </c>
      <c r="X32" s="22">
        <f>(P32/AA9)*((X12-(((AA9/1000)*X12)/(X12-(AA9/1000))))-(AA9/1000))</f>
        <v>0</v>
      </c>
      <c r="Y32" s="25">
        <f>(R32/AA9)*((X12-(((AA9/1000)*X12)/(X12-(AA9/1000))))-(AA9/1000))</f>
        <v>0</v>
      </c>
      <c r="Z32" s="24">
        <f>(P32/AA9)*((Z12-(((AA9/1000)*Z12)/(Z12-(AA9/1000))))-(AA9/1000))</f>
        <v>0</v>
      </c>
      <c r="AA32" s="25">
        <f>(R32/AA9)*((Z12-(((AA9/1000)*Z12)/(Z12-(AA9/1000))))-(AA9/1000))</f>
        <v>0</v>
      </c>
      <c r="AB32" s="24">
        <f>(P32/AA9)*((AB12-(((AA9/1000)*AB12)/(AB12-(AA9/1000))))-(AA9/1000))</f>
        <v>0</v>
      </c>
      <c r="AC32" s="25">
        <f>(R32/AA9)*((AB12-(((AA9/1000)*AB12)/(AB12-(AA9/1000))))-(AA9/1000))</f>
        <v>0</v>
      </c>
      <c r="AD32" s="24">
        <f>(P32/AA9)*((AD12-(((AA9/1000)*AD12)/(AD12-(AA9/1000))))-(AA9/1000))</f>
        <v>0</v>
      </c>
      <c r="AE32" s="25">
        <f>(R32/AA9)*((AD12-(((AA9/1000)*AD12)/(AD12-(AA9/1000))))-(AA9/1000))</f>
        <v>0</v>
      </c>
      <c r="AF32" s="24">
        <f>(P32/AA9)*((AF12-(((AA9/1000)*AF12)/(AF12-(AA9/1000))))-(AA9/1000))</f>
        <v>0</v>
      </c>
      <c r="AG32" s="25">
        <f>(R32/AA9)*((AF12-(((AA9/1000)*AF12)/(AF12-(AA9/1000))))-(AA9/1000))</f>
        <v>0</v>
      </c>
      <c r="AH32" s="26">
        <f>(2*ATAN(P32/(2*AA9)))*180/PI()</f>
        <v>0</v>
      </c>
      <c r="AI32" s="27" t="s">
        <v>14</v>
      </c>
      <c r="AJ32" s="41">
        <f>(2*ATAN(R32/(2*AA9)))*180/PI()</f>
        <v>0</v>
      </c>
      <c r="AK32" s="29" t="s">
        <v>14</v>
      </c>
    </row>
    <row r="33" spans="1:38" ht="18.75" customHeight="1">
      <c r="A33" s="156"/>
      <c r="B33" s="166" t="s">
        <v>59</v>
      </c>
      <c r="C33" s="164"/>
      <c r="D33" s="158" t="s">
        <v>64</v>
      </c>
      <c r="E33" s="202"/>
      <c r="F33" s="143" t="s">
        <v>72</v>
      </c>
      <c r="G33" s="185"/>
      <c r="H33" s="174"/>
      <c r="I33" s="143" t="s">
        <v>3</v>
      </c>
      <c r="J33" s="193"/>
      <c r="K33" s="34" t="s">
        <v>3</v>
      </c>
      <c r="L33" s="90">
        <v>0</v>
      </c>
      <c r="M33" s="35" t="s">
        <v>3</v>
      </c>
      <c r="N33" s="115"/>
      <c r="O33" s="97" t="s">
        <v>20</v>
      </c>
      <c r="P33" s="33">
        <f t="shared" si="10"/>
        <v>0</v>
      </c>
      <c r="Q33" s="34" t="s">
        <v>3</v>
      </c>
      <c r="R33" s="89">
        <f t="shared" si="11"/>
        <v>0</v>
      </c>
      <c r="S33" s="101" t="s">
        <v>3</v>
      </c>
      <c r="T33" s="65">
        <f t="shared" si="12"/>
        <v>0</v>
      </c>
      <c r="U33" s="30">
        <f t="shared" si="6"/>
        <v>0</v>
      </c>
      <c r="V33" s="31">
        <f t="shared" si="13"/>
        <v>0</v>
      </c>
      <c r="W33" s="32" t="s">
        <v>3</v>
      </c>
      <c r="X33" s="11">
        <f>(P33/AA9)*((X12-(((AA9/1000)*X12)/(X12-(AA9/1000))))-(AA9/1000))</f>
        <v>0</v>
      </c>
      <c r="Y33" s="12">
        <f>(R33/AA9)*((X12-(((AA9/1000)*X12)/(X12-(AA9/1000))))-(AA9/1000))</f>
        <v>0</v>
      </c>
      <c r="Z33" s="13">
        <f>(P33/AA9)*((Z12-(((AA9/1000)*Z12)/(Z12-(AA9/1000))))-(AA9/1000))</f>
        <v>0</v>
      </c>
      <c r="AA33" s="12">
        <f>(R33/AA9)*((Z12-(((AA9/1000)*Z12)/(Z12-(AA9/1000))))-(AA9/1000))</f>
        <v>0</v>
      </c>
      <c r="AB33" s="13">
        <f>(P33/AA9)*((AB12-(((AA9/1000)*AB12)/(AB12-(AA9/1000))))-(AA9/1000))</f>
        <v>0</v>
      </c>
      <c r="AC33" s="12">
        <f>(R33/AA9)*((AB12-(((AA9/1000)*AB12)/(AB12-(AA9/1000))))-(AA9/1000))</f>
        <v>0</v>
      </c>
      <c r="AD33" s="13">
        <f>(P33/AA9)*((AD12-(((AA9/1000)*AD12)/(AD12-(AA9/1000))))-(AA9/1000))</f>
        <v>0</v>
      </c>
      <c r="AE33" s="12">
        <f>(R33/AA9)*((AD12-(((AA9/1000)*AD12)/(AD12-(AA9/1000))))-(AA9/1000))</f>
        <v>0</v>
      </c>
      <c r="AF33" s="13">
        <f>(P33/AA9)*((AF12-(((AA9/1000)*AF12)/(AF12-(AA9/1000))))-(AA9/1000))</f>
        <v>0</v>
      </c>
      <c r="AG33" s="12">
        <f>(R33/AA9)*((AF12-(((AA9/1000)*AF12)/(AF12-(AA9/1000))))-(AA9/1000))</f>
        <v>0</v>
      </c>
      <c r="AH33" s="55">
        <f>(2*ATAN(P33/(2*AA9)))*180/PI()</f>
        <v>0</v>
      </c>
      <c r="AI33" s="37" t="s">
        <v>14</v>
      </c>
      <c r="AJ33" s="38">
        <f>(2*ATAN(R33/(2*AA9)))*180/PI()</f>
        <v>0</v>
      </c>
      <c r="AK33" s="39" t="s">
        <v>14</v>
      </c>
      <c r="AL33" s="5"/>
    </row>
    <row r="34" spans="1:37" ht="18.75" customHeight="1" thickBot="1">
      <c r="A34" s="157"/>
      <c r="B34" s="190" t="s">
        <v>59</v>
      </c>
      <c r="C34" s="165"/>
      <c r="D34" s="191" t="s">
        <v>64</v>
      </c>
      <c r="E34" s="203"/>
      <c r="F34" s="192" t="s">
        <v>72</v>
      </c>
      <c r="G34" s="186"/>
      <c r="H34" s="175"/>
      <c r="I34" s="192" t="s">
        <v>3</v>
      </c>
      <c r="J34" s="194"/>
      <c r="K34" s="68" t="s">
        <v>3</v>
      </c>
      <c r="L34" s="91">
        <v>0</v>
      </c>
      <c r="M34" s="69" t="s">
        <v>3</v>
      </c>
      <c r="N34" s="116"/>
      <c r="O34" s="99" t="s">
        <v>20</v>
      </c>
      <c r="P34" s="110">
        <f t="shared" si="10"/>
        <v>0</v>
      </c>
      <c r="Q34" s="68" t="s">
        <v>3</v>
      </c>
      <c r="R34" s="111">
        <f t="shared" si="11"/>
        <v>0</v>
      </c>
      <c r="S34" s="112" t="s">
        <v>3</v>
      </c>
      <c r="T34" s="67">
        <f t="shared" si="12"/>
        <v>0</v>
      </c>
      <c r="U34" s="16">
        <f t="shared" si="6"/>
        <v>0</v>
      </c>
      <c r="V34" s="63">
        <f t="shared" si="13"/>
        <v>0</v>
      </c>
      <c r="W34" s="64" t="s">
        <v>3</v>
      </c>
      <c r="X34" s="70">
        <f>(P34/AA9)*((X12-(((AA9/1000)*X12)/(X12-(AA9/1000))))-(AA9/1000))</f>
        <v>0</v>
      </c>
      <c r="Y34" s="71">
        <f>(R34/AA9)*((X12-(((AA9/1000)*X12)/(X12-(AA9/1000))))-(AA9/1000))</f>
        <v>0</v>
      </c>
      <c r="Z34" s="72">
        <f>(P34/AA9)*((Z12-(((AA9/1000)*Z12)/(Z12-(AA9/1000))))-(AA9/1000))</f>
        <v>0</v>
      </c>
      <c r="AA34" s="71">
        <f>(R34/AA9)*((Z12-(((AA9/1000)*Z12)/(Z12-(AA9/1000))))-(AA9/1000))</f>
        <v>0</v>
      </c>
      <c r="AB34" s="72">
        <f>(P34/AA9)*((AB12-(((AA9/1000)*AB12)/(AB12-(AA9/1000))))-(AA9/1000))</f>
        <v>0</v>
      </c>
      <c r="AC34" s="71">
        <f>(R34/AA9)*((AB12-(((AA9/1000)*AB12)/(AB12-(AA9/1000))))-(AA9/1000))</f>
        <v>0</v>
      </c>
      <c r="AD34" s="72">
        <f>(P34/AA9)*((AD12-(((AA9/1000)*AD12)/(AD12-(AA9/1000))))-(AA9/1000))</f>
        <v>0</v>
      </c>
      <c r="AE34" s="71">
        <f>(R34/AA9)*((AD12-(((AA9/1000)*AD12)/(AD12-(AA9/1000))))-(AA9/1000))</f>
        <v>0</v>
      </c>
      <c r="AF34" s="72">
        <f>(P34/AA9)*((AF12-(((AA9/1000)*AF12)/(AF12-(AA9/1000))))-(AA9/1000))</f>
        <v>0</v>
      </c>
      <c r="AG34" s="71">
        <f>(R34/AA9)*((AF12-(((AA9/1000)*AF12)/(AF12-(AA9/1000))))-(AA9/1000))</f>
        <v>0</v>
      </c>
      <c r="AH34" s="73">
        <f>(2*ATAN(P34/(2*AA9)))*180/PI()</f>
        <v>0</v>
      </c>
      <c r="AI34" s="74" t="s">
        <v>14</v>
      </c>
      <c r="AJ34" s="75">
        <f>(2*ATAN(R34/(2*AA9)))*180/PI()</f>
        <v>0</v>
      </c>
      <c r="AK34" s="76" t="s">
        <v>14</v>
      </c>
    </row>
    <row r="35" spans="1:37" ht="3.75" customHeight="1" thickTop="1">
      <c r="A35" s="298"/>
      <c r="B35" s="298"/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298"/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8"/>
      <c r="AD35" s="298"/>
      <c r="AE35" s="298"/>
      <c r="AF35" s="298"/>
      <c r="AG35" s="298"/>
      <c r="AH35" s="298"/>
      <c r="AI35" s="298"/>
      <c r="AJ35" s="298"/>
      <c r="AK35" s="298"/>
    </row>
    <row r="36" spans="1:37" ht="12.75">
      <c r="A36" s="303" t="s">
        <v>79</v>
      </c>
      <c r="B36" s="304"/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304"/>
      <c r="AG36" s="304"/>
      <c r="AH36" s="304"/>
      <c r="AI36" s="304"/>
      <c r="AJ36" s="304"/>
      <c r="AK36" s="304"/>
    </row>
    <row r="37" spans="1:37" ht="12.75">
      <c r="A37" s="305"/>
      <c r="B37" s="305"/>
      <c r="C37" s="304" t="s">
        <v>80</v>
      </c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306"/>
      <c r="V37" s="306"/>
      <c r="W37" s="306"/>
      <c r="X37" s="306"/>
      <c r="Y37" s="306"/>
      <c r="Z37" s="306"/>
      <c r="AA37" s="306"/>
      <c r="AB37" s="306"/>
      <c r="AC37" s="306"/>
      <c r="AD37" s="306"/>
      <c r="AE37" s="306"/>
      <c r="AF37" s="306"/>
      <c r="AG37" s="306"/>
      <c r="AH37" s="306"/>
      <c r="AI37" s="306"/>
      <c r="AJ37" s="306"/>
      <c r="AK37" s="306"/>
    </row>
    <row r="38" spans="1:37" ht="12.75">
      <c r="A38" s="305"/>
      <c r="B38" s="305"/>
      <c r="C38" s="304" t="s">
        <v>81</v>
      </c>
      <c r="D38" s="306"/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306"/>
      <c r="X38" s="306"/>
      <c r="Y38" s="306"/>
      <c r="Z38" s="306"/>
      <c r="AA38" s="306"/>
      <c r="AB38" s="306"/>
      <c r="AC38" s="306"/>
      <c r="AD38" s="306"/>
      <c r="AE38" s="306"/>
      <c r="AF38" s="306"/>
      <c r="AG38" s="306"/>
      <c r="AH38" s="306"/>
      <c r="AI38" s="306"/>
      <c r="AJ38" s="306"/>
      <c r="AK38" s="306"/>
    </row>
    <row r="39" spans="1:37" ht="12.75">
      <c r="A39" s="305"/>
      <c r="B39" s="305"/>
      <c r="C39" s="304" t="s">
        <v>82</v>
      </c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  <c r="AC39" s="304"/>
      <c r="AD39" s="304"/>
      <c r="AE39" s="304"/>
      <c r="AF39" s="304"/>
      <c r="AG39" s="304"/>
      <c r="AH39" s="304"/>
      <c r="AI39" s="304"/>
      <c r="AJ39" s="304"/>
      <c r="AK39" s="304"/>
    </row>
  </sheetData>
  <sheetProtection password="98C9" sheet="1" objects="1" scenarios="1"/>
  <mergeCells count="60">
    <mergeCell ref="C37:AK37"/>
    <mergeCell ref="C38:AK38"/>
    <mergeCell ref="C39:AK39"/>
    <mergeCell ref="A5:I5"/>
    <mergeCell ref="AA8:AK8"/>
    <mergeCell ref="A7:AK7"/>
    <mergeCell ref="A2:AK2"/>
    <mergeCell ref="A3:AK3"/>
    <mergeCell ref="A6:AK6"/>
    <mergeCell ref="AG5:AK5"/>
    <mergeCell ref="J5:AF5"/>
    <mergeCell ref="A4:AK4"/>
    <mergeCell ref="R8:W8"/>
    <mergeCell ref="R9:W9"/>
    <mergeCell ref="X9:Y9"/>
    <mergeCell ref="X10:AG10"/>
    <mergeCell ref="AA9:AK9"/>
    <mergeCell ref="V10:W10"/>
    <mergeCell ref="T10:U10"/>
    <mergeCell ref="H10:M10"/>
    <mergeCell ref="N10:O10"/>
    <mergeCell ref="AH10:AK10"/>
    <mergeCell ref="V13:W13"/>
    <mergeCell ref="R13:S13"/>
    <mergeCell ref="T13:U13"/>
    <mergeCell ref="H11:M11"/>
    <mergeCell ref="H13:I13"/>
    <mergeCell ref="H12:I12"/>
    <mergeCell ref="J13:K13"/>
    <mergeCell ref="T12:U12"/>
    <mergeCell ref="A8:Q8"/>
    <mergeCell ref="A9:Q9"/>
    <mergeCell ref="N13:O13"/>
    <mergeCell ref="E12:G12"/>
    <mergeCell ref="E13:G13"/>
    <mergeCell ref="A11:G11"/>
    <mergeCell ref="A13:D13"/>
    <mergeCell ref="A12:D12"/>
    <mergeCell ref="A10:G10"/>
    <mergeCell ref="AJ11:AK11"/>
    <mergeCell ref="AH12:AK12"/>
    <mergeCell ref="X11:AG11"/>
    <mergeCell ref="AJ13:AK13"/>
    <mergeCell ref="AH13:AI13"/>
    <mergeCell ref="A1:AK1"/>
    <mergeCell ref="L13:M13"/>
    <mergeCell ref="N11:O11"/>
    <mergeCell ref="P10:S10"/>
    <mergeCell ref="P11:S11"/>
    <mergeCell ref="P12:S12"/>
    <mergeCell ref="AH11:AI11"/>
    <mergeCell ref="T11:U11"/>
    <mergeCell ref="V11:W11"/>
    <mergeCell ref="X8:Y8"/>
    <mergeCell ref="A35:AK35"/>
    <mergeCell ref="N12:O12"/>
    <mergeCell ref="J12:M12"/>
    <mergeCell ref="A36:AK36"/>
    <mergeCell ref="V12:W12"/>
    <mergeCell ref="P13:Q13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N33" sqref="N33"/>
    </sheetView>
  </sheetViews>
  <sheetFormatPr defaultColWidth="11.421875" defaultRowHeight="12.75"/>
  <sheetData>
    <row r="1" spans="1:8" ht="12.75">
      <c r="A1" s="302"/>
      <c r="B1" s="302"/>
      <c r="C1" s="302"/>
      <c r="D1" s="302"/>
      <c r="E1" s="302"/>
      <c r="F1" s="302"/>
      <c r="G1" s="302"/>
      <c r="H1" s="302"/>
    </row>
    <row r="2" spans="1:8" ht="12.75">
      <c r="A2" s="302"/>
      <c r="B2" s="302"/>
      <c r="C2" s="302"/>
      <c r="D2" s="302"/>
      <c r="E2" s="302"/>
      <c r="F2" s="302"/>
      <c r="G2" s="302"/>
      <c r="H2" s="302"/>
    </row>
    <row r="3" spans="1:8" ht="12.75">
      <c r="A3" s="302"/>
      <c r="B3" s="302"/>
      <c r="C3" s="302"/>
      <c r="D3" s="302"/>
      <c r="E3" s="302"/>
      <c r="F3" s="302"/>
      <c r="G3" s="302"/>
      <c r="H3" s="302"/>
    </row>
    <row r="4" spans="1:8" ht="12.75">
      <c r="A4" s="302"/>
      <c r="B4" s="302"/>
      <c r="C4" s="302"/>
      <c r="D4" s="302"/>
      <c r="E4" s="302"/>
      <c r="F4" s="302"/>
      <c r="G4" s="302"/>
      <c r="H4" s="302"/>
    </row>
    <row r="5" spans="1:8" ht="12.75">
      <c r="A5" s="302"/>
      <c r="B5" s="302"/>
      <c r="C5" s="302"/>
      <c r="D5" s="302"/>
      <c r="E5" s="302"/>
      <c r="F5" s="302"/>
      <c r="G5" s="302"/>
      <c r="H5" s="302"/>
    </row>
    <row r="6" spans="1:8" ht="12.75">
      <c r="A6" s="302"/>
      <c r="B6" s="302"/>
      <c r="C6" s="302"/>
      <c r="D6" s="302"/>
      <c r="E6" s="302"/>
      <c r="F6" s="302"/>
      <c r="G6" s="302"/>
      <c r="H6" s="302"/>
    </row>
    <row r="7" spans="1:8" ht="12.75">
      <c r="A7" s="302"/>
      <c r="B7" s="302"/>
      <c r="C7" s="302"/>
      <c r="D7" s="302"/>
      <c r="E7" s="302"/>
      <c r="F7" s="302"/>
      <c r="G7" s="302"/>
      <c r="H7" s="302"/>
    </row>
    <row r="8" spans="1:8" ht="12.75">
      <c r="A8" s="302"/>
      <c r="B8" s="302"/>
      <c r="C8" s="302"/>
      <c r="D8" s="302"/>
      <c r="E8" s="302"/>
      <c r="F8" s="302"/>
      <c r="G8" s="302"/>
      <c r="H8" s="302"/>
    </row>
    <row r="9" spans="1:8" ht="12.75">
      <c r="A9" s="302"/>
      <c r="B9" s="302"/>
      <c r="C9" s="302"/>
      <c r="D9" s="302"/>
      <c r="E9" s="302"/>
      <c r="F9" s="302"/>
      <c r="G9" s="302"/>
      <c r="H9" s="302"/>
    </row>
    <row r="10" spans="1:8" ht="12.75">
      <c r="A10" s="302"/>
      <c r="B10" s="302"/>
      <c r="C10" s="302"/>
      <c r="D10" s="302"/>
      <c r="E10" s="302"/>
      <c r="F10" s="302"/>
      <c r="G10" s="302"/>
      <c r="H10" s="302"/>
    </row>
    <row r="11" spans="1:8" ht="12.75">
      <c r="A11" s="302"/>
      <c r="B11" s="302"/>
      <c r="C11" s="302"/>
      <c r="D11" s="302"/>
      <c r="E11" s="302"/>
      <c r="F11" s="302"/>
      <c r="G11" s="302"/>
      <c r="H11" s="302"/>
    </row>
    <row r="12" spans="1:8" ht="12.75">
      <c r="A12" s="302"/>
      <c r="B12" s="302"/>
      <c r="C12" s="302"/>
      <c r="D12" s="302"/>
      <c r="E12" s="302"/>
      <c r="F12" s="302"/>
      <c r="G12" s="302"/>
      <c r="H12" s="302"/>
    </row>
    <row r="13" spans="1:8" ht="12.75">
      <c r="A13" s="302"/>
      <c r="B13" s="302"/>
      <c r="C13" s="302"/>
      <c r="D13" s="302"/>
      <c r="E13" s="302"/>
      <c r="F13" s="302"/>
      <c r="G13" s="302"/>
      <c r="H13" s="302"/>
    </row>
    <row r="14" spans="1:8" ht="12.75">
      <c r="A14" s="302"/>
      <c r="B14" s="302"/>
      <c r="C14" s="302"/>
      <c r="D14" s="302"/>
      <c r="E14" s="302"/>
      <c r="F14" s="302"/>
      <c r="G14" s="302"/>
      <c r="H14" s="302"/>
    </row>
    <row r="15" spans="1:8" ht="12.75">
      <c r="A15" s="302"/>
      <c r="B15" s="302"/>
      <c r="C15" s="302"/>
      <c r="D15" s="302"/>
      <c r="E15" s="302"/>
      <c r="F15" s="302"/>
      <c r="G15" s="302"/>
      <c r="H15" s="302"/>
    </row>
    <row r="16" spans="1:8" ht="12.75">
      <c r="A16" s="302"/>
      <c r="B16" s="302"/>
      <c r="C16" s="302"/>
      <c r="D16" s="302"/>
      <c r="E16" s="302"/>
      <c r="F16" s="302"/>
      <c r="G16" s="302"/>
      <c r="H16" s="302"/>
    </row>
    <row r="17" spans="1:8" ht="12.75">
      <c r="A17" s="302"/>
      <c r="B17" s="302"/>
      <c r="C17" s="302"/>
      <c r="D17" s="302"/>
      <c r="E17" s="302"/>
      <c r="F17" s="302"/>
      <c r="G17" s="302"/>
      <c r="H17" s="302"/>
    </row>
    <row r="18" spans="1:8" ht="12.75">
      <c r="A18" s="302"/>
      <c r="B18" s="302"/>
      <c r="C18" s="302"/>
      <c r="D18" s="302"/>
      <c r="E18" s="302"/>
      <c r="F18" s="302"/>
      <c r="G18" s="302"/>
      <c r="H18" s="302"/>
    </row>
    <row r="19" spans="1:8" ht="12.75">
      <c r="A19" s="302"/>
      <c r="B19" s="302"/>
      <c r="C19" s="302"/>
      <c r="D19" s="302"/>
      <c r="E19" s="302"/>
      <c r="F19" s="302"/>
      <c r="G19" s="302"/>
      <c r="H19" s="302"/>
    </row>
    <row r="20" spans="1:8" ht="12.75">
      <c r="A20" s="302"/>
      <c r="B20" s="302"/>
      <c r="C20" s="302"/>
      <c r="D20" s="302"/>
      <c r="E20" s="302"/>
      <c r="F20" s="302"/>
      <c r="G20" s="302"/>
      <c r="H20" s="302"/>
    </row>
    <row r="21" spans="1:8" ht="12.75">
      <c r="A21" s="302"/>
      <c r="B21" s="302"/>
      <c r="C21" s="302"/>
      <c r="D21" s="302"/>
      <c r="E21" s="302"/>
      <c r="F21" s="302"/>
      <c r="G21" s="302"/>
      <c r="H21" s="302"/>
    </row>
    <row r="22" spans="1:8" ht="12.75">
      <c r="A22" s="302"/>
      <c r="B22" s="302"/>
      <c r="C22" s="302"/>
      <c r="D22" s="302"/>
      <c r="E22" s="302"/>
      <c r="F22" s="302"/>
      <c r="G22" s="302"/>
      <c r="H22" s="302"/>
    </row>
    <row r="23" spans="1:8" ht="12.75">
      <c r="A23" s="302"/>
      <c r="B23" s="302"/>
      <c r="C23" s="302"/>
      <c r="D23" s="302"/>
      <c r="E23" s="302"/>
      <c r="F23" s="302"/>
      <c r="G23" s="302"/>
      <c r="H23" s="302"/>
    </row>
    <row r="24" spans="1:8" ht="12.75">
      <c r="A24" s="302"/>
      <c r="B24" s="302"/>
      <c r="C24" s="302"/>
      <c r="D24" s="302"/>
      <c r="E24" s="302"/>
      <c r="F24" s="302"/>
      <c r="G24" s="302"/>
      <c r="H24" s="302"/>
    </row>
    <row r="25" spans="1:8" ht="12.75">
      <c r="A25" s="302"/>
      <c r="B25" s="302"/>
      <c r="C25" s="302"/>
      <c r="D25" s="302"/>
      <c r="E25" s="302"/>
      <c r="F25" s="302"/>
      <c r="G25" s="302"/>
      <c r="H25" s="302"/>
    </row>
    <row r="26" spans="1:8" ht="12.75">
      <c r="A26" s="302"/>
      <c r="B26" s="302"/>
      <c r="C26" s="302"/>
      <c r="D26" s="302"/>
      <c r="E26" s="302"/>
      <c r="F26" s="302"/>
      <c r="G26" s="302"/>
      <c r="H26" s="302"/>
    </row>
    <row r="27" spans="1:8" ht="12.75">
      <c r="A27" s="302"/>
      <c r="B27" s="302"/>
      <c r="C27" s="302"/>
      <c r="D27" s="302"/>
      <c r="E27" s="302"/>
      <c r="F27" s="302"/>
      <c r="G27" s="302"/>
      <c r="H27" s="302"/>
    </row>
    <row r="28" spans="1:8" ht="12.75">
      <c r="A28" s="302"/>
      <c r="B28" s="302"/>
      <c r="C28" s="302"/>
      <c r="D28" s="302"/>
      <c r="E28" s="302"/>
      <c r="F28" s="302"/>
      <c r="G28" s="302"/>
      <c r="H28" s="302"/>
    </row>
    <row r="29" spans="1:8" ht="12.75">
      <c r="A29" s="302"/>
      <c r="B29" s="302"/>
      <c r="C29" s="302"/>
      <c r="D29" s="302"/>
      <c r="E29" s="302"/>
      <c r="F29" s="302"/>
      <c r="G29" s="302"/>
      <c r="H29" s="302"/>
    </row>
    <row r="30" spans="1:8" ht="12.75">
      <c r="A30" s="302"/>
      <c r="B30" s="302"/>
      <c r="C30" s="302"/>
      <c r="D30" s="302"/>
      <c r="E30" s="302"/>
      <c r="F30" s="302"/>
      <c r="G30" s="302"/>
      <c r="H30" s="302"/>
    </row>
    <row r="31" spans="1:8" ht="12.75">
      <c r="A31" s="302"/>
      <c r="B31" s="302"/>
      <c r="C31" s="302"/>
      <c r="D31" s="302"/>
      <c r="E31" s="302"/>
      <c r="F31" s="302"/>
      <c r="G31" s="302"/>
      <c r="H31" s="302"/>
    </row>
    <row r="32" spans="1:8" ht="12.75">
      <c r="A32" s="302"/>
      <c r="B32" s="302"/>
      <c r="C32" s="302"/>
      <c r="D32" s="302"/>
      <c r="E32" s="302"/>
      <c r="F32" s="302"/>
      <c r="G32" s="302"/>
      <c r="H32" s="302"/>
    </row>
    <row r="33" spans="1:8" ht="12.75">
      <c r="A33" s="302"/>
      <c r="B33" s="302"/>
      <c r="C33" s="302"/>
      <c r="D33" s="302"/>
      <c r="E33" s="302"/>
      <c r="F33" s="302"/>
      <c r="G33" s="302"/>
      <c r="H33" s="302"/>
    </row>
    <row r="34" spans="1:8" ht="12.75">
      <c r="A34" s="302"/>
      <c r="B34" s="302"/>
      <c r="C34" s="302"/>
      <c r="D34" s="302"/>
      <c r="E34" s="302"/>
      <c r="F34" s="302"/>
      <c r="G34" s="302"/>
      <c r="H34" s="302"/>
    </row>
    <row r="35" spans="1:8" ht="12.75">
      <c r="A35" s="302"/>
      <c r="B35" s="302"/>
      <c r="C35" s="302"/>
      <c r="D35" s="302"/>
      <c r="E35" s="302"/>
      <c r="F35" s="302"/>
      <c r="G35" s="302"/>
      <c r="H35" s="302"/>
    </row>
    <row r="36" spans="1:8" ht="12.75">
      <c r="A36" s="302"/>
      <c r="B36" s="302"/>
      <c r="C36" s="302"/>
      <c r="D36" s="302"/>
      <c r="E36" s="302"/>
      <c r="F36" s="302"/>
      <c r="G36" s="302"/>
      <c r="H36" s="302"/>
    </row>
    <row r="37" spans="1:8" ht="12.75">
      <c r="A37" s="302"/>
      <c r="B37" s="302"/>
      <c r="C37" s="302"/>
      <c r="D37" s="302"/>
      <c r="E37" s="302"/>
      <c r="F37" s="302"/>
      <c r="G37" s="302"/>
      <c r="H37" s="302"/>
    </row>
    <row r="38" spans="1:8" ht="12.75">
      <c r="A38" s="302"/>
      <c r="B38" s="302"/>
      <c r="C38" s="302"/>
      <c r="D38" s="302"/>
      <c r="E38" s="302"/>
      <c r="F38" s="302"/>
      <c r="G38" s="302"/>
      <c r="H38" s="302"/>
    </row>
    <row r="39" spans="1:8" ht="12.75">
      <c r="A39" s="302"/>
      <c r="B39" s="302"/>
      <c r="C39" s="302"/>
      <c r="D39" s="302"/>
      <c r="E39" s="302"/>
      <c r="F39" s="302"/>
      <c r="G39" s="302"/>
      <c r="H39" s="302"/>
    </row>
    <row r="40" spans="1:8" ht="12.75">
      <c r="A40" s="302"/>
      <c r="B40" s="302"/>
      <c r="C40" s="302"/>
      <c r="D40" s="302"/>
      <c r="E40" s="302"/>
      <c r="F40" s="302"/>
      <c r="G40" s="302"/>
      <c r="H40" s="302"/>
    </row>
    <row r="41" spans="1:8" ht="12.75">
      <c r="A41" s="302"/>
      <c r="B41" s="302"/>
      <c r="C41" s="302"/>
      <c r="D41" s="302"/>
      <c r="E41" s="302"/>
      <c r="F41" s="302"/>
      <c r="G41" s="302"/>
      <c r="H41" s="302"/>
    </row>
    <row r="42" spans="1:8" ht="12.75">
      <c r="A42" s="302"/>
      <c r="B42" s="302"/>
      <c r="C42" s="302"/>
      <c r="D42" s="302"/>
      <c r="E42" s="302"/>
      <c r="F42" s="302"/>
      <c r="G42" s="302"/>
      <c r="H42" s="302"/>
    </row>
    <row r="43" spans="1:8" ht="12.75">
      <c r="A43" s="302"/>
      <c r="B43" s="302"/>
      <c r="C43" s="302"/>
      <c r="D43" s="302"/>
      <c r="E43" s="302"/>
      <c r="F43" s="302"/>
      <c r="G43" s="302"/>
      <c r="H43" s="302"/>
    </row>
    <row r="44" spans="1:8" ht="12.75">
      <c r="A44" s="302"/>
      <c r="B44" s="302"/>
      <c r="C44" s="302"/>
      <c r="D44" s="302"/>
      <c r="E44" s="302"/>
      <c r="F44" s="302"/>
      <c r="G44" s="302"/>
      <c r="H44" s="302"/>
    </row>
    <row r="45" spans="1:8" ht="12.75">
      <c r="A45" s="302"/>
      <c r="B45" s="302"/>
      <c r="C45" s="302"/>
      <c r="D45" s="302"/>
      <c r="E45" s="302"/>
      <c r="F45" s="302"/>
      <c r="G45" s="302"/>
      <c r="H45" s="302"/>
    </row>
    <row r="46" spans="1:8" ht="12.75">
      <c r="A46" s="302"/>
      <c r="B46" s="302"/>
      <c r="C46" s="302"/>
      <c r="D46" s="302"/>
      <c r="E46" s="302"/>
      <c r="F46" s="302"/>
      <c r="G46" s="302"/>
      <c r="H46" s="302"/>
    </row>
    <row r="47" spans="1:8" ht="12.75">
      <c r="A47" s="302"/>
      <c r="B47" s="302"/>
      <c r="C47" s="302"/>
      <c r="D47" s="302"/>
      <c r="E47" s="302"/>
      <c r="F47" s="302"/>
      <c r="G47" s="302"/>
      <c r="H47" s="302"/>
    </row>
    <row r="48" spans="1:8" ht="12.75">
      <c r="A48" s="302"/>
      <c r="B48" s="302"/>
      <c r="C48" s="302"/>
      <c r="D48" s="302"/>
      <c r="E48" s="302"/>
      <c r="F48" s="302"/>
      <c r="G48" s="302"/>
      <c r="H48" s="302"/>
    </row>
    <row r="49" spans="1:8" ht="12.75">
      <c r="A49" s="302"/>
      <c r="B49" s="302"/>
      <c r="C49" s="302"/>
      <c r="D49" s="302"/>
      <c r="E49" s="302"/>
      <c r="F49" s="302"/>
      <c r="G49" s="302"/>
      <c r="H49" s="302"/>
    </row>
    <row r="50" spans="1:8" ht="12.75">
      <c r="A50" s="302"/>
      <c r="B50" s="302"/>
      <c r="C50" s="302"/>
      <c r="D50" s="302"/>
      <c r="E50" s="302"/>
      <c r="F50" s="302"/>
      <c r="G50" s="302"/>
      <c r="H50" s="302"/>
    </row>
    <row r="51" spans="1:8" ht="12.75">
      <c r="A51" s="302"/>
      <c r="B51" s="302"/>
      <c r="C51" s="302"/>
      <c r="D51" s="302"/>
      <c r="E51" s="302"/>
      <c r="F51" s="302"/>
      <c r="G51" s="302"/>
      <c r="H51" s="302"/>
    </row>
    <row r="52" spans="1:8" ht="12.75">
      <c r="A52" s="302"/>
      <c r="B52" s="302"/>
      <c r="C52" s="302"/>
      <c r="D52" s="302"/>
      <c r="E52" s="302"/>
      <c r="F52" s="302"/>
      <c r="G52" s="302"/>
      <c r="H52" s="302"/>
    </row>
    <row r="53" spans="1:8" ht="12.75">
      <c r="A53" s="302"/>
      <c r="B53" s="302"/>
      <c r="C53" s="302"/>
      <c r="D53" s="302"/>
      <c r="E53" s="302"/>
      <c r="F53" s="302"/>
      <c r="G53" s="302"/>
      <c r="H53" s="302"/>
    </row>
    <row r="54" spans="1:8" ht="12.75">
      <c r="A54" s="302"/>
      <c r="B54" s="302"/>
      <c r="C54" s="302"/>
      <c r="D54" s="302"/>
      <c r="E54" s="302"/>
      <c r="F54" s="302"/>
      <c r="G54" s="302"/>
      <c r="H54" s="302"/>
    </row>
    <row r="55" spans="1:8" ht="12.75">
      <c r="A55" s="302"/>
      <c r="B55" s="302"/>
      <c r="C55" s="302"/>
      <c r="D55" s="302"/>
      <c r="E55" s="302"/>
      <c r="F55" s="302"/>
      <c r="G55" s="302"/>
      <c r="H55" s="302"/>
    </row>
    <row r="56" spans="1:8" ht="12.75">
      <c r="A56" s="302"/>
      <c r="B56" s="302"/>
      <c r="C56" s="302"/>
      <c r="D56" s="302"/>
      <c r="E56" s="302"/>
      <c r="F56" s="302"/>
      <c r="G56" s="302"/>
      <c r="H56" s="302"/>
    </row>
  </sheetData>
  <sheetProtection password="98C9" sheet="1" objects="1" scenarios="1"/>
  <mergeCells count="1">
    <mergeCell ref="A1:H56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Abgebildete Motivgroesse Aufnahmerformat Brennweite</dc:title>
  <dc:subject>Abgebildete Motivgroesse in Abhaengigkeit von Aufnahmerformat Brennweite und Motivabstand</dc:subject>
  <dc:creator>Frank Wehmeyer</dc:creator>
  <cp:keywords>Film Video Foto Filmformate Videoformate Abbildungsmaßstab Brennweite Motivgroesse</cp:keywords>
  <dc:description/>
  <cp:lastModifiedBy> Frank Wehmeyer</cp:lastModifiedBy>
  <cp:lastPrinted>2007-07-20T07:33:54Z</cp:lastPrinted>
  <dcterms:created xsi:type="dcterms:W3CDTF">2002-01-11T14:03:24Z</dcterms:created>
  <dcterms:modified xsi:type="dcterms:W3CDTF">2007-07-20T07:37:06Z</dcterms:modified>
  <cp:category>Film Video Foto</cp:category>
  <cp:version/>
  <cp:contentType/>
  <cp:contentStatus/>
</cp:coreProperties>
</file>